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<sst xmlns="http://schemas.openxmlformats.org/spreadsheetml/2006/main" count="100" uniqueCount="98">
  <si>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</si>
  <si>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</si>
  <si>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</si>
  <si>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</si>
  <si>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</si>
  <si>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</si>
  <si>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</si>
  <si>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</si>
  <si>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</si>
  <si>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</si>
  <si>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</si>
  <si>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</si>
  <si>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</si>
  <si>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</si>
  <si>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</si>
  <si>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</si>
  <si>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</si>
  <si>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</si>
  <si>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</si>
  <si>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</si>
  <si>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</si>
  <si>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</si>
  <si>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</si>
  <si>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</si>
  <si>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</si>
  <si>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</si>
  <si>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</si>
  <si>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</si>
  <si>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</si>
  <si>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</si>
  <si>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</si>
  <si>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</si>
  <si>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</si>
  <si>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</si>
  <si>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</si>
  <si>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</si>
  <si>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</si>
  <si>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</si>
  <si>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</si>
  <si>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</si>
  <si>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</si>
  <si>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</si>
  <si>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</si>
  <si>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</si>
  <si>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</si>
  <si>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</si>
  <si>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</si>
  <si>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</si>
  <si>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</si>
  <si>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</si>
  <si>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</si>
  <si>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</si>
  <si>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</si>
  <si>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</si>
  <si>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</si>
  <si>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</si>
  <si>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</si>
  <si>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</si>
  <si>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</si>
  <si>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</si>
  <si>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</si>
  <si>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</si>
  <si>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</si>
  <si>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</si>
  <si>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</si>
  <si>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</si>
  <si>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</si>
  <si>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</si>
  <si>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</si>
  <si>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</si>
  <si>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</si>
  <si>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</si>
  <si>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</si>
  <si>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</si>
  <si>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</si>
  <si>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</si>
  <si>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</si>
  <si>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</si>
  <si>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</si>
  <si>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</si>
  <si>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</si>
  <si>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</si>
  <si>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</si>
  <si>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</si>
  <si>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</si>
  <si>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</si>
  <si>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</si>
  <si>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</si>
  <si>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</si>
  <si>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</si>
  <si>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</si>
  <si>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</si>
  <si>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</si>
  <si>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</si>
  <si>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</si>
  <si>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</si>
  <si>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</si>
  <si>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23/12/14 - VENCIMENTO 02/01/15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</si>
</sst>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J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9" sqref="L69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400442</v>
      </c>
      <c r="C7" s="10">
        <f>C8+C20+C24</f>
        <v>294405</v>
      </c>
      <c r="D7" s="10">
        <f>D8+D20+D24</f>
        <v>315626</v>
      </c>
      <c r="E7" s="10">
        <f>E8+E20+E24</f>
        <v>76451</v>
      </c>
      <c r="F7" s="10">
        <f aca="true" t="shared" si="0" ref="F7:M7">F8+F20+F24</f>
        <v>213570</v>
      </c>
      <c r="G7" s="10">
        <f t="shared" si="0"/>
        <v>386001</v>
      </c>
      <c r="H7" s="10">
        <f t="shared" si="0"/>
        <v>375575</v>
      </c>
      <c r="I7" s="10">
        <f t="shared" si="0"/>
        <v>336787</v>
      </c>
      <c r="J7" s="10">
        <f t="shared" si="0"/>
        <v>239916</v>
      </c>
      <c r="K7" s="10">
        <f t="shared" si="0"/>
        <v>260461</v>
      </c>
      <c r="L7" s="10">
        <f t="shared" si="0"/>
        <v>134482</v>
      </c>
      <c r="M7" s="10">
        <f t="shared" si="0"/>
        <v>83444</v>
      </c>
      <c r="N7" s="10">
        <f>+N8+N20+N24</f>
        <v>3117160</v>
      </c>
      <c r="P7" s="41"/>
    </row>
    <row r="8" spans="1:14" ht="18.75" customHeight="1">
      <c r="A8" s="11" t="s">
        <v>34</v>
      </c>
      <c r="B8" s="12">
        <f>+B9+B12+B16</f>
        <v>231219</v>
      </c>
      <c r="C8" s="12">
        <f>+C9+C12+C16</f>
        <v>178314</v>
      </c>
      <c r="D8" s="12">
        <f>+D9+D12+D16</f>
        <v>205348</v>
      </c>
      <c r="E8" s="12">
        <f>+E9+E12+E16</f>
        <v>47977</v>
      </c>
      <c r="F8" s="12">
        <f aca="true" t="shared" si="1" ref="F8:M8">+F9+F12+F16</f>
        <v>129385</v>
      </c>
      <c r="G8" s="12">
        <f t="shared" si="1"/>
        <v>237047</v>
      </c>
      <c r="H8" s="12">
        <f t="shared" si="1"/>
        <v>220645</v>
      </c>
      <c r="I8" s="12">
        <f t="shared" si="1"/>
        <v>200122</v>
      </c>
      <c r="J8" s="12">
        <f t="shared" si="1"/>
        <v>147078</v>
      </c>
      <c r="K8" s="12">
        <f t="shared" si="1"/>
        <v>146357</v>
      </c>
      <c r="L8" s="12">
        <f t="shared" si="1"/>
        <v>82193</v>
      </c>
      <c r="M8" s="12">
        <f t="shared" si="1"/>
        <v>54111</v>
      </c>
      <c r="N8" s="12">
        <f>SUM(B8:M8)</f>
        <v>1879796</v>
      </c>
    </row>
    <row r="9" spans="1:14" ht="18.75" customHeight="1">
      <c r="A9" s="13" t="s">
        <v>7</v>
      </c>
      <c r="B9" s="14">
        <v>39378</v>
      </c>
      <c r="C9" s="14">
        <v>36747</v>
      </c>
      <c r="D9" s="14">
        <v>28064</v>
      </c>
      <c r="E9" s="14">
        <v>8008</v>
      </c>
      <c r="F9" s="14">
        <v>17747</v>
      </c>
      <c r="G9" s="14">
        <v>35673</v>
      </c>
      <c r="H9" s="14">
        <v>44409</v>
      </c>
      <c r="I9" s="14">
        <v>23358</v>
      </c>
      <c r="J9" s="14">
        <v>27093</v>
      </c>
      <c r="K9" s="14">
        <v>20372</v>
      </c>
      <c r="L9" s="14">
        <v>15789</v>
      </c>
      <c r="M9" s="14">
        <v>10905</v>
      </c>
      <c r="N9" s="12">
        <f aca="true" t="shared" si="2" ref="N9:N19">SUM(B9:M9)</f>
        <v>307543</v>
      </c>
    </row>
    <row r="10" spans="1:14" ht="18.75" customHeight="1">
      <c r="A10" s="15" t="s">
        <v>8</v>
      </c>
      <c r="B10" s="14">
        <f>+B9-B11</f>
        <v>39378</v>
      </c>
      <c r="C10" s="14">
        <f>+C9-C11</f>
        <v>36747</v>
      </c>
      <c r="D10" s="14">
        <f>+D9-D11</f>
        <v>28064</v>
      </c>
      <c r="E10" s="14">
        <f>+E9-E11</f>
        <v>8008</v>
      </c>
      <c r="F10" s="14">
        <f aca="true" t="shared" si="3" ref="F10:M10">+F9-F11</f>
        <v>17747</v>
      </c>
      <c r="G10" s="14">
        <f t="shared" si="3"/>
        <v>35673</v>
      </c>
      <c r="H10" s="14">
        <f t="shared" si="3"/>
        <v>44409</v>
      </c>
      <c r="I10" s="14">
        <f t="shared" si="3"/>
        <v>23358</v>
      </c>
      <c r="J10" s="14">
        <f t="shared" si="3"/>
        <v>27093</v>
      </c>
      <c r="K10" s="14">
        <f t="shared" si="3"/>
        <v>20372</v>
      </c>
      <c r="L10" s="14">
        <f t="shared" si="3"/>
        <v>15789</v>
      </c>
      <c r="M10" s="14">
        <f t="shared" si="3"/>
        <v>10905</v>
      </c>
      <c r="N10" s="12">
        <f t="shared" si="2"/>
        <v>307543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188458</v>
      </c>
      <c r="C12" s="14">
        <f>C13+C14+C15</f>
        <v>138942</v>
      </c>
      <c r="D12" s="14">
        <f>D13+D14+D15</f>
        <v>175245</v>
      </c>
      <c r="E12" s="14">
        <f>E13+E14+E15</f>
        <v>39378</v>
      </c>
      <c r="F12" s="14">
        <f aca="true" t="shared" si="4" ref="F12:M12">F13+F14+F15</f>
        <v>109826</v>
      </c>
      <c r="G12" s="14">
        <f t="shared" si="4"/>
        <v>197915</v>
      </c>
      <c r="H12" s="14">
        <f t="shared" si="4"/>
        <v>173288</v>
      </c>
      <c r="I12" s="14">
        <f t="shared" si="4"/>
        <v>174206</v>
      </c>
      <c r="J12" s="14">
        <f t="shared" si="4"/>
        <v>118003</v>
      </c>
      <c r="K12" s="14">
        <f t="shared" si="4"/>
        <v>123902</v>
      </c>
      <c r="L12" s="14">
        <f t="shared" si="4"/>
        <v>65453</v>
      </c>
      <c r="M12" s="14">
        <f t="shared" si="4"/>
        <v>42729</v>
      </c>
      <c r="N12" s="12">
        <f t="shared" si="2"/>
        <v>1547345</v>
      </c>
    </row>
    <row r="13" spans="1:14" ht="18.75" customHeight="1">
      <c r="A13" s="15" t="s">
        <v>10</v>
      </c>
      <c r="B13" s="14">
        <v>96526</v>
      </c>
      <c r="C13" s="14">
        <v>72237</v>
      </c>
      <c r="D13" s="14">
        <v>88986</v>
      </c>
      <c r="E13" s="14">
        <v>20449</v>
      </c>
      <c r="F13" s="14">
        <v>55965</v>
      </c>
      <c r="G13" s="14">
        <v>102915</v>
      </c>
      <c r="H13" s="14">
        <v>93662</v>
      </c>
      <c r="I13" s="14">
        <v>92840</v>
      </c>
      <c r="J13" s="14">
        <v>60541</v>
      </c>
      <c r="K13" s="14">
        <v>64465</v>
      </c>
      <c r="L13" s="14">
        <v>33759</v>
      </c>
      <c r="M13" s="14">
        <v>21145</v>
      </c>
      <c r="N13" s="12">
        <f t="shared" si="2"/>
        <v>803490</v>
      </c>
    </row>
    <row r="14" spans="1:14" ht="18.75" customHeight="1">
      <c r="A14" s="15" t="s">
        <v>11</v>
      </c>
      <c r="B14" s="14">
        <v>81870</v>
      </c>
      <c r="C14" s="14">
        <v>58491</v>
      </c>
      <c r="D14" s="14">
        <v>78673</v>
      </c>
      <c r="E14" s="14">
        <v>16627</v>
      </c>
      <c r="F14" s="14">
        <v>47488</v>
      </c>
      <c r="G14" s="14">
        <v>83995</v>
      </c>
      <c r="H14" s="14">
        <v>70567</v>
      </c>
      <c r="I14" s="14">
        <v>73521</v>
      </c>
      <c r="J14" s="14">
        <v>51223</v>
      </c>
      <c r="K14" s="14">
        <v>53437</v>
      </c>
      <c r="L14" s="14">
        <v>28967</v>
      </c>
      <c r="M14" s="14">
        <v>19895</v>
      </c>
      <c r="N14" s="12">
        <f t="shared" si="2"/>
        <v>664754</v>
      </c>
    </row>
    <row r="15" spans="1:14" ht="18.75" customHeight="1">
      <c r="A15" s="15" t="s">
        <v>12</v>
      </c>
      <c r="B15" s="14">
        <v>10062</v>
      </c>
      <c r="C15" s="14">
        <v>8214</v>
      </c>
      <c r="D15" s="14">
        <v>7586</v>
      </c>
      <c r="E15" s="14">
        <v>2302</v>
      </c>
      <c r="F15" s="14">
        <v>6373</v>
      </c>
      <c r="G15" s="14">
        <v>11005</v>
      </c>
      <c r="H15" s="14">
        <v>9059</v>
      </c>
      <c r="I15" s="14">
        <v>7845</v>
      </c>
      <c r="J15" s="14">
        <v>6239</v>
      </c>
      <c r="K15" s="14">
        <v>6000</v>
      </c>
      <c r="L15" s="14">
        <v>2727</v>
      </c>
      <c r="M15" s="14">
        <v>1689</v>
      </c>
      <c r="N15" s="12">
        <f t="shared" si="2"/>
        <v>79101</v>
      </c>
    </row>
    <row r="16" spans="1:14" ht="18.75" customHeight="1">
      <c r="A16" s="16" t="s">
        <v>33</v>
      </c>
      <c r="B16" s="14">
        <f>B17+B18+B19</f>
        <v>3383</v>
      </c>
      <c r="C16" s="14">
        <f>C17+C18+C19</f>
        <v>2625</v>
      </c>
      <c r="D16" s="14">
        <f>D17+D18+D19</f>
        <v>2039</v>
      </c>
      <c r="E16" s="14">
        <f>E17+E18+E19</f>
        <v>591</v>
      </c>
      <c r="F16" s="14">
        <f aca="true" t="shared" si="5" ref="F16:M16">F17+F18+F19</f>
        <v>1812</v>
      </c>
      <c r="G16" s="14">
        <f t="shared" si="5"/>
        <v>3459</v>
      </c>
      <c r="H16" s="14">
        <f t="shared" si="5"/>
        <v>2948</v>
      </c>
      <c r="I16" s="14">
        <f t="shared" si="5"/>
        <v>2558</v>
      </c>
      <c r="J16" s="14">
        <f t="shared" si="5"/>
        <v>1982</v>
      </c>
      <c r="K16" s="14">
        <f t="shared" si="5"/>
        <v>2083</v>
      </c>
      <c r="L16" s="14">
        <f t="shared" si="5"/>
        <v>951</v>
      </c>
      <c r="M16" s="14">
        <f t="shared" si="5"/>
        <v>477</v>
      </c>
      <c r="N16" s="12">
        <f t="shared" si="2"/>
        <v>24908</v>
      </c>
    </row>
    <row r="17" spans="1:14" ht="18.75" customHeight="1">
      <c r="A17" s="15" t="s">
        <v>30</v>
      </c>
      <c r="B17" s="14">
        <v>2419</v>
      </c>
      <c r="C17" s="14">
        <v>1953</v>
      </c>
      <c r="D17" s="14">
        <v>1506</v>
      </c>
      <c r="E17" s="14">
        <v>434</v>
      </c>
      <c r="F17" s="14">
        <v>1349</v>
      </c>
      <c r="G17" s="14">
        <v>2559</v>
      </c>
      <c r="H17" s="14">
        <v>2249</v>
      </c>
      <c r="I17" s="14">
        <v>2019</v>
      </c>
      <c r="J17" s="14">
        <v>1528</v>
      </c>
      <c r="K17" s="14">
        <v>1599</v>
      </c>
      <c r="L17" s="14">
        <v>724</v>
      </c>
      <c r="M17" s="14">
        <v>374</v>
      </c>
      <c r="N17" s="12">
        <f t="shared" si="2"/>
        <v>18713</v>
      </c>
    </row>
    <row r="18" spans="1:14" ht="18.75" customHeight="1">
      <c r="A18" s="15" t="s">
        <v>31</v>
      </c>
      <c r="B18" s="14">
        <v>354</v>
      </c>
      <c r="C18" s="14">
        <v>219</v>
      </c>
      <c r="D18" s="14">
        <v>162</v>
      </c>
      <c r="E18" s="14">
        <v>50</v>
      </c>
      <c r="F18" s="14">
        <v>146</v>
      </c>
      <c r="G18" s="14">
        <v>278</v>
      </c>
      <c r="H18" s="14">
        <v>205</v>
      </c>
      <c r="I18" s="14">
        <v>150</v>
      </c>
      <c r="J18" s="14">
        <v>165</v>
      </c>
      <c r="K18" s="14">
        <v>174</v>
      </c>
      <c r="L18" s="14">
        <v>112</v>
      </c>
      <c r="M18" s="14">
        <v>44</v>
      </c>
      <c r="N18" s="12">
        <f t="shared" si="2"/>
        <v>2059</v>
      </c>
    </row>
    <row r="19" spans="1:14" ht="18.75" customHeight="1">
      <c r="A19" s="15" t="s">
        <v>32</v>
      </c>
      <c r="B19" s="14">
        <v>610</v>
      </c>
      <c r="C19" s="14">
        <v>453</v>
      </c>
      <c r="D19" s="14">
        <v>371</v>
      </c>
      <c r="E19" s="14">
        <v>107</v>
      </c>
      <c r="F19" s="14">
        <v>317</v>
      </c>
      <c r="G19" s="14">
        <v>622</v>
      </c>
      <c r="H19" s="14">
        <v>494</v>
      </c>
      <c r="I19" s="14">
        <v>389</v>
      </c>
      <c r="J19" s="14">
        <v>289</v>
      </c>
      <c r="K19" s="14">
        <v>310</v>
      </c>
      <c r="L19" s="14">
        <v>115</v>
      </c>
      <c r="M19" s="14">
        <v>59</v>
      </c>
      <c r="N19" s="12">
        <f t="shared" si="2"/>
        <v>4136</v>
      </c>
    </row>
    <row r="20" spans="1:14" ht="18.75" customHeight="1">
      <c r="A20" s="17" t="s">
        <v>13</v>
      </c>
      <c r="B20" s="18">
        <f>B21+B22+B23</f>
        <v>124698</v>
      </c>
      <c r="C20" s="18">
        <f>C21+C22+C23</f>
        <v>79350</v>
      </c>
      <c r="D20" s="18">
        <f>D21+D22+D23</f>
        <v>72662</v>
      </c>
      <c r="E20" s="18">
        <f>E21+E22+E23</f>
        <v>17573</v>
      </c>
      <c r="F20" s="18">
        <f aca="true" t="shared" si="6" ref="F20:M20">F21+F22+F23</f>
        <v>53407</v>
      </c>
      <c r="G20" s="18">
        <f t="shared" si="6"/>
        <v>96420</v>
      </c>
      <c r="H20" s="18">
        <f t="shared" si="6"/>
        <v>107141</v>
      </c>
      <c r="I20" s="18">
        <f t="shared" si="6"/>
        <v>103868</v>
      </c>
      <c r="J20" s="18">
        <f t="shared" si="6"/>
        <v>66197</v>
      </c>
      <c r="K20" s="18">
        <f t="shared" si="6"/>
        <v>91138</v>
      </c>
      <c r="L20" s="18">
        <f t="shared" si="6"/>
        <v>42227</v>
      </c>
      <c r="M20" s="18">
        <f t="shared" si="6"/>
        <v>24329</v>
      </c>
      <c r="N20" s="12">
        <f aca="true" t="shared" si="7" ref="N20:N26">SUM(B20:M20)</f>
        <v>879010</v>
      </c>
    </row>
    <row r="21" spans="1:14" ht="18.75" customHeight="1">
      <c r="A21" s="13" t="s">
        <v>14</v>
      </c>
      <c r="B21" s="14">
        <v>72371</v>
      </c>
      <c r="C21" s="14">
        <v>49095</v>
      </c>
      <c r="D21" s="14">
        <v>46941</v>
      </c>
      <c r="E21" s="14">
        <v>11324</v>
      </c>
      <c r="F21" s="14">
        <v>33176</v>
      </c>
      <c r="G21" s="14">
        <v>62178</v>
      </c>
      <c r="H21" s="14">
        <v>67701</v>
      </c>
      <c r="I21" s="14">
        <v>63806</v>
      </c>
      <c r="J21" s="14">
        <v>39833</v>
      </c>
      <c r="K21" s="14">
        <v>53009</v>
      </c>
      <c r="L21" s="14">
        <v>24407</v>
      </c>
      <c r="M21" s="14">
        <v>13833</v>
      </c>
      <c r="N21" s="12">
        <f t="shared" si="7"/>
        <v>537674</v>
      </c>
    </row>
    <row r="22" spans="1:14" ht="18.75" customHeight="1">
      <c r="A22" s="13" t="s">
        <v>15</v>
      </c>
      <c r="B22" s="14">
        <v>46248</v>
      </c>
      <c r="C22" s="14">
        <v>26018</v>
      </c>
      <c r="D22" s="14">
        <v>22602</v>
      </c>
      <c r="E22" s="14">
        <v>5323</v>
      </c>
      <c r="F22" s="14">
        <v>17347</v>
      </c>
      <c r="G22" s="14">
        <v>29221</v>
      </c>
      <c r="H22" s="14">
        <v>34609</v>
      </c>
      <c r="I22" s="14">
        <v>35638</v>
      </c>
      <c r="J22" s="14">
        <v>23234</v>
      </c>
      <c r="K22" s="14">
        <v>34378</v>
      </c>
      <c r="L22" s="14">
        <v>16236</v>
      </c>
      <c r="M22" s="14">
        <v>9655</v>
      </c>
      <c r="N22" s="12">
        <f t="shared" si="7"/>
        <v>300509</v>
      </c>
    </row>
    <row r="23" spans="1:14" ht="18.75" customHeight="1">
      <c r="A23" s="13" t="s">
        <v>16</v>
      </c>
      <c r="B23" s="14">
        <v>6079</v>
      </c>
      <c r="C23" s="14">
        <v>4237</v>
      </c>
      <c r="D23" s="14">
        <v>3119</v>
      </c>
      <c r="E23" s="14">
        <v>926</v>
      </c>
      <c r="F23" s="14">
        <v>2884</v>
      </c>
      <c r="G23" s="14">
        <v>5021</v>
      </c>
      <c r="H23" s="14">
        <v>4831</v>
      </c>
      <c r="I23" s="14">
        <v>4424</v>
      </c>
      <c r="J23" s="14">
        <v>3130</v>
      </c>
      <c r="K23" s="14">
        <v>3751</v>
      </c>
      <c r="L23" s="14">
        <v>1584</v>
      </c>
      <c r="M23" s="14">
        <v>841</v>
      </c>
      <c r="N23" s="12">
        <f t="shared" si="7"/>
        <v>40827</v>
      </c>
    </row>
    <row r="24" spans="1:14" ht="18.75" customHeight="1">
      <c r="A24" s="17" t="s">
        <v>17</v>
      </c>
      <c r="B24" s="14">
        <f>B25+B26</f>
        <v>44525</v>
      </c>
      <c r="C24" s="14">
        <f>C25+C26</f>
        <v>36741</v>
      </c>
      <c r="D24" s="14">
        <f>D25+D26</f>
        <v>37616</v>
      </c>
      <c r="E24" s="14">
        <f>E25+E26</f>
        <v>10901</v>
      </c>
      <c r="F24" s="14">
        <f aca="true" t="shared" si="8" ref="F24:M24">F25+F26</f>
        <v>30778</v>
      </c>
      <c r="G24" s="14">
        <f t="shared" si="8"/>
        <v>52534</v>
      </c>
      <c r="H24" s="14">
        <f t="shared" si="8"/>
        <v>47789</v>
      </c>
      <c r="I24" s="14">
        <f t="shared" si="8"/>
        <v>32797</v>
      </c>
      <c r="J24" s="14">
        <f t="shared" si="8"/>
        <v>26641</v>
      </c>
      <c r="K24" s="14">
        <f t="shared" si="8"/>
        <v>22966</v>
      </c>
      <c r="L24" s="14">
        <f t="shared" si="8"/>
        <v>10062</v>
      </c>
      <c r="M24" s="14">
        <f t="shared" si="8"/>
        <v>5004</v>
      </c>
      <c r="N24" s="12">
        <f t="shared" si="7"/>
        <v>358354</v>
      </c>
    </row>
    <row r="25" spans="1:14" ht="18.75" customHeight="1">
      <c r="A25" s="13" t="s">
        <v>18</v>
      </c>
      <c r="B25" s="14">
        <v>28496</v>
      </c>
      <c r="C25" s="14">
        <v>23514</v>
      </c>
      <c r="D25" s="14">
        <v>24074</v>
      </c>
      <c r="E25" s="14">
        <v>6977</v>
      </c>
      <c r="F25" s="14">
        <v>19698</v>
      </c>
      <c r="G25" s="14">
        <v>33622</v>
      </c>
      <c r="H25" s="14">
        <v>30585</v>
      </c>
      <c r="I25" s="14">
        <v>20990</v>
      </c>
      <c r="J25" s="14">
        <v>17050</v>
      </c>
      <c r="K25" s="14">
        <v>14698</v>
      </c>
      <c r="L25" s="14">
        <v>6440</v>
      </c>
      <c r="M25" s="14">
        <v>3203</v>
      </c>
      <c r="N25" s="12">
        <f t="shared" si="7"/>
        <v>229347</v>
      </c>
    </row>
    <row r="26" spans="1:14" ht="18.75" customHeight="1">
      <c r="A26" s="13" t="s">
        <v>19</v>
      </c>
      <c r="B26" s="14">
        <v>16029</v>
      </c>
      <c r="C26" s="14">
        <v>13227</v>
      </c>
      <c r="D26" s="14">
        <v>13542</v>
      </c>
      <c r="E26" s="14">
        <v>3924</v>
      </c>
      <c r="F26" s="14">
        <v>11080</v>
      </c>
      <c r="G26" s="14">
        <v>18912</v>
      </c>
      <c r="H26" s="14">
        <v>17204</v>
      </c>
      <c r="I26" s="14">
        <v>11807</v>
      </c>
      <c r="J26" s="14">
        <v>9591</v>
      </c>
      <c r="K26" s="14">
        <v>8268</v>
      </c>
      <c r="L26" s="14">
        <v>3622</v>
      </c>
      <c r="M26" s="14">
        <v>1801</v>
      </c>
      <c r="N26" s="12">
        <f t="shared" si="7"/>
        <v>129007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0.9991180751902567</v>
      </c>
      <c r="E32" s="23">
        <f t="shared" si="9"/>
        <v>0.9945246183830165</v>
      </c>
      <c r="F32" s="23">
        <f t="shared" si="9"/>
        <v>1</v>
      </c>
      <c r="G32" s="23">
        <f t="shared" si="9"/>
        <v>1</v>
      </c>
      <c r="H32" s="23">
        <f t="shared" si="9"/>
        <v>0.9974297069826267</v>
      </c>
      <c r="I32" s="23">
        <f t="shared" si="9"/>
        <v>0.9981010505156078</v>
      </c>
      <c r="J32" s="23">
        <f t="shared" si="9"/>
        <v>1</v>
      </c>
      <c r="K32" s="23">
        <f t="shared" si="9"/>
        <v>1</v>
      </c>
      <c r="L32" s="23">
        <f t="shared" si="9"/>
        <v>0.9998204309870466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1.5778072643404535</v>
      </c>
      <c r="E35" s="26">
        <f>E32*E34</f>
        <v>1.94588686832821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1.6786741968517607</v>
      </c>
      <c r="I35" s="26">
        <f t="shared" si="10"/>
        <v>1.6387821148415764</v>
      </c>
      <c r="J35" s="26">
        <f t="shared" si="10"/>
        <v>1.8492</v>
      </c>
      <c r="K35" s="26">
        <f t="shared" si="10"/>
        <v>1.7679</v>
      </c>
      <c r="L35" s="26">
        <f t="shared" si="10"/>
        <v>2.0994229409866008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697089.43</v>
      </c>
      <c r="C37" s="29">
        <f>ROUND(+C7*C35,2)</f>
        <v>495189.21</v>
      </c>
      <c r="D37" s="29">
        <f>ROUND(+D7*D35,2)</f>
        <v>497997</v>
      </c>
      <c r="E37" s="29">
        <f>ROUND(+E7*E35,2)</f>
        <v>148765</v>
      </c>
      <c r="F37" s="29">
        <f aca="true" t="shared" si="11" ref="F37:M37">ROUND(+F7*F35,2)</f>
        <v>388184.83</v>
      </c>
      <c r="G37" s="29">
        <f t="shared" si="11"/>
        <v>559045.25</v>
      </c>
      <c r="H37" s="29">
        <f t="shared" si="11"/>
        <v>630468.06</v>
      </c>
      <c r="I37" s="29">
        <f t="shared" si="11"/>
        <v>551920.51</v>
      </c>
      <c r="J37" s="29">
        <f t="shared" si="11"/>
        <v>443652.67</v>
      </c>
      <c r="K37" s="29">
        <f t="shared" si="11"/>
        <v>460469</v>
      </c>
      <c r="L37" s="29">
        <f t="shared" si="11"/>
        <v>282334.6</v>
      </c>
      <c r="M37" s="29">
        <f t="shared" si="11"/>
        <v>174314.52</v>
      </c>
      <c r="N37" s="29">
        <f>SUM(B37:M37)</f>
        <v>5329430.079999999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-119134</v>
      </c>
      <c r="C39" s="30">
        <f>+C40+C43+C50</f>
        <v>-111241</v>
      </c>
      <c r="D39" s="30">
        <f>+D40+D43+D50</f>
        <v>-84692</v>
      </c>
      <c r="E39" s="30">
        <f>+E40+E43+E50</f>
        <v>-24524</v>
      </c>
      <c r="F39" s="30">
        <f aca="true" t="shared" si="12" ref="F39:M39">+F40+F43+F50</f>
        <v>-53741</v>
      </c>
      <c r="G39" s="30">
        <f t="shared" si="12"/>
        <v>-107019</v>
      </c>
      <c r="H39" s="30">
        <f t="shared" si="12"/>
        <v>-134227</v>
      </c>
      <c r="I39" s="30">
        <f t="shared" si="12"/>
        <v>-70074</v>
      </c>
      <c r="J39" s="30">
        <f t="shared" si="12"/>
        <v>-81779</v>
      </c>
      <c r="K39" s="30">
        <f t="shared" si="12"/>
        <v>-61116</v>
      </c>
      <c r="L39" s="30">
        <f t="shared" si="12"/>
        <v>-47867</v>
      </c>
      <c r="M39" s="30">
        <f t="shared" si="12"/>
        <v>-33215</v>
      </c>
      <c r="N39" s="30">
        <f>+N40+N43+N50</f>
        <v>-928629</v>
      </c>
      <c r="P39" s="42"/>
    </row>
    <row r="40" spans="1:16" ht="18.75" customHeight="1">
      <c r="A40" s="17" t="s">
        <v>70</v>
      </c>
      <c r="B40" s="31">
        <f>B41+B42</f>
        <v>-118134</v>
      </c>
      <c r="C40" s="31">
        <f>C41+C42</f>
        <v>-110241</v>
      </c>
      <c r="D40" s="31">
        <f>D41+D42</f>
        <v>-84192</v>
      </c>
      <c r="E40" s="31">
        <f>E41+E42</f>
        <v>-24024</v>
      </c>
      <c r="F40" s="31">
        <f aca="true" t="shared" si="13" ref="F40:M40">F41+F42</f>
        <v>-53241</v>
      </c>
      <c r="G40" s="31">
        <f t="shared" si="13"/>
        <v>-107019</v>
      </c>
      <c r="H40" s="31">
        <f t="shared" si="13"/>
        <v>-133227</v>
      </c>
      <c r="I40" s="31">
        <f t="shared" si="13"/>
        <v>-70074</v>
      </c>
      <c r="J40" s="31">
        <f t="shared" si="13"/>
        <v>-81279</v>
      </c>
      <c r="K40" s="31">
        <f t="shared" si="13"/>
        <v>-61116</v>
      </c>
      <c r="L40" s="31">
        <f t="shared" si="13"/>
        <v>-47367</v>
      </c>
      <c r="M40" s="31">
        <f t="shared" si="13"/>
        <v>-32715</v>
      </c>
      <c r="N40" s="30">
        <f aca="true" t="shared" si="14" ref="N40:N50">SUM(B40:M40)</f>
        <v>-922629</v>
      </c>
      <c r="P40" s="42"/>
    </row>
    <row r="41" spans="1:16" ht="18.75" customHeight="1">
      <c r="A41" s="13" t="s">
        <v>67</v>
      </c>
      <c r="B41" s="20">
        <f>ROUND(-B9*$D$3,2)</f>
        <v>-118134</v>
      </c>
      <c r="C41" s="20">
        <f>ROUND(-C9*$D$3,2)</f>
        <v>-110241</v>
      </c>
      <c r="D41" s="20">
        <f>ROUND(-D9*$D$3,2)</f>
        <v>-84192</v>
      </c>
      <c r="E41" s="20">
        <f>ROUND(-E9*$D$3,2)</f>
        <v>-24024</v>
      </c>
      <c r="F41" s="20">
        <f aca="true" t="shared" si="15" ref="F41:M41">ROUND(-F9*$D$3,2)</f>
        <v>-53241</v>
      </c>
      <c r="G41" s="20">
        <f t="shared" si="15"/>
        <v>-107019</v>
      </c>
      <c r="H41" s="20">
        <f t="shared" si="15"/>
        <v>-133227</v>
      </c>
      <c r="I41" s="20">
        <f t="shared" si="15"/>
        <v>-70074</v>
      </c>
      <c r="J41" s="20">
        <f t="shared" si="15"/>
        <v>-81279</v>
      </c>
      <c r="K41" s="20">
        <f t="shared" si="15"/>
        <v>-61116</v>
      </c>
      <c r="L41" s="20">
        <f t="shared" si="15"/>
        <v>-47367</v>
      </c>
      <c r="M41" s="20">
        <f t="shared" si="15"/>
        <v>-32715</v>
      </c>
      <c r="N41" s="56">
        <f t="shared" si="14"/>
        <v>-922629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577955.43</v>
      </c>
      <c r="C52" s="34">
        <f aca="true" t="shared" si="18" ref="C52:M52">+C37+C39</f>
        <v>383948.21</v>
      </c>
      <c r="D52" s="34">
        <f t="shared" si="18"/>
        <v>413305</v>
      </c>
      <c r="E52" s="34">
        <f t="shared" si="18"/>
        <v>124241</v>
      </c>
      <c r="F52" s="34">
        <f t="shared" si="18"/>
        <v>334443.83</v>
      </c>
      <c r="G52" s="34">
        <f t="shared" si="18"/>
        <v>452026.25</v>
      </c>
      <c r="H52" s="34">
        <f t="shared" si="18"/>
        <v>496241.06000000006</v>
      </c>
      <c r="I52" s="34">
        <f t="shared" si="18"/>
        <v>481846.51</v>
      </c>
      <c r="J52" s="34">
        <f t="shared" si="18"/>
        <v>361873.67</v>
      </c>
      <c r="K52" s="34">
        <f t="shared" si="18"/>
        <v>399353</v>
      </c>
      <c r="L52" s="34">
        <f t="shared" si="18"/>
        <v>234467.59999999998</v>
      </c>
      <c r="M52" s="34">
        <f t="shared" si="18"/>
        <v>141099.52</v>
      </c>
      <c r="N52" s="34">
        <f>SUM(B52:M52)</f>
        <v>4400801.079999999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4400801.08</v>
      </c>
      <c r="P55" s="42"/>
    </row>
    <row r="56" spans="1:14" ht="18.75" customHeight="1">
      <c r="A56" s="17" t="s">
        <v>80</v>
      </c>
      <c r="B56" s="44">
        <v>100617.88</v>
      </c>
      <c r="C56" s="44">
        <v>42843.17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143461.05</v>
      </c>
    </row>
    <row r="57" spans="1:14" ht="18.75" customHeight="1">
      <c r="A57" s="17" t="s">
        <v>81</v>
      </c>
      <c r="B57" s="44">
        <v>60247.44</v>
      </c>
      <c r="C57" s="31">
        <v>-6210.18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54037.26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413305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413305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79906.48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79906.48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-80949.58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-80949.58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31">
        <v>-120673.58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-120673.58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137559.43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137559.43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69707.22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69707.22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-146400.03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-146400.03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-17977.78</v>
      </c>
      <c r="K65" s="43">
        <v>0</v>
      </c>
      <c r="L65" s="43">
        <v>0</v>
      </c>
      <c r="M65" s="43">
        <v>0</v>
      </c>
      <c r="N65" s="34">
        <f t="shared" si="19"/>
        <v>-17977.78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-117639.96</v>
      </c>
      <c r="L66" s="43">
        <v>0</v>
      </c>
      <c r="M66" s="43">
        <v>0</v>
      </c>
      <c r="N66" s="31">
        <f t="shared" si="19"/>
        <v>-117639.96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2958.63</v>
      </c>
      <c r="M67" s="43">
        <v>0</v>
      </c>
      <c r="N67" s="34">
        <f t="shared" si="19"/>
        <v>2958.63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141099.52</v>
      </c>
      <c r="N68" s="31">
        <f t="shared" si="19"/>
        <v>141099.52</v>
      </c>
    </row>
    <row r="69" spans="1:14" ht="18.75" customHeight="1">
      <c r="A69" s="40" t="s">
        <v>92</v>
      </c>
      <c r="B69" s="38">
        <v>417090.11</v>
      </c>
      <c r="C69" s="38">
        <v>347315.22</v>
      </c>
      <c r="D69" s="43">
        <v>0</v>
      </c>
      <c r="E69" s="38">
        <v>44334.52</v>
      </c>
      <c r="F69" s="38">
        <v>415393.41</v>
      </c>
      <c r="G69" s="38">
        <v>572699.83</v>
      </c>
      <c r="H69" s="38">
        <v>288974.41</v>
      </c>
      <c r="I69" s="38">
        <v>628246.54</v>
      </c>
      <c r="J69" s="38">
        <v>379851.45</v>
      </c>
      <c r="K69" s="38">
        <v>516992.96</v>
      </c>
      <c r="L69" s="38">
        <v>231508.97</v>
      </c>
      <c r="M69" s="43">
        <v>0</v>
      </c>
      <c r="N69" s="38">
        <f>SUM(B69:M69)</f>
        <v>3842407.4200000004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1.9314462914628894</v>
      </c>
      <c r="C73" s="54">
        <v>1.9060604740116687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1.6939999875589395</v>
      </c>
      <c r="C74" s="54">
        <v>1.5946000066102903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1.5778072782343662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1.9458869079541146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1.817599990635389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1.4483000044041336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1.7001843339436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1.6164345545396115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1.6387821085730743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1.8492000116707514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1.767899992705242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2.0994229711039396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2.0890000479363406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2014-12-30T17:23:49Z</cp:lastPrinted>
  <dcterms:created xsi:type="dcterms:W3CDTF">2012-11-28T17:54:39Z</dcterms:created>
  <dcterms:modified xsi:type="dcterms:W3CDTF">2015-01-02T10:57:25Z</dcterms:modified>
  <cp:category/>
  <cp:version/>
  <cp:contentType/>
  <cp:contentStatus/>
</cp:coreProperties>
</file>