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SUBSISTEMA LOCAL" sheetId="1" r:id="rId1"/>
  </sheets>
  <definedNames>
    <definedName name="_xlnm.Print_Titles" localSheetId="0">'DETALHAMENTO SUBSISTEMA LOCAL'!$1:$6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<sst xmlns="http://schemas.openxmlformats.org/spreadsheetml/2006/main" count="100" uniqueCount="98">
  <si>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</si>
  <si>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</si>
  <si>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</si>
  <si>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</si>
  <si>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</si>
  <si>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</si>
  <si>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</si>
  <si>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</si>
  <si>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</si>
  <si>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</si>
  <si>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</si>
  <si>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</si>
  <si>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</si>
  <si>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</si>
  <si>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</si>
  <si>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</si>
  <si>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</si>
  <si>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</si>
  <si>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</si>
  <si>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</si>
  <si>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</si>
  <si>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</si>
  <si>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</si>
  <si>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</si>
  <si>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</si>
  <si>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</si>
  <si>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</si>
  <si>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</si>
  <si>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</si>
  <si>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</si>
  <si>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</si>
  <si>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</si>
  <si>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</si>
  <si>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</si>
  <si>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</si>
  <si>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</si>
  <si>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</si>
  <si>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</si>
  <si>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</si>
  <si>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</si>
  <si>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</si>
  <si>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</si>
  <si>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</si>
  <si>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</si>
  <si>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</si>
  <si>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</si>
  <si>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</si>
  <si>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</si>
  <si>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</si>
  <si>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</si>
  <si>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</si>
  <si>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</si>
  <si>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</si>
  <si>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</si>
  <si>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</si>
  <si>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</si>
  <si>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</si>
  <si>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</si>
  <si>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</si>
  <si>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</si>
  <si>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</si>
  <si>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</si>
  <si>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</si>
  <si>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</si>
  <si>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</si>
  <si>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</si>
  <si>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</si>
  <si>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</si>
  <si>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</si>
  <si>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</si>
  <si>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</si>
  <si>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</si>
  <si>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</si>
  <si>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</si>
  <si>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</si>
  <si>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</si>
  <si>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</si>
  <si>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</si>
  <si>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</si>
  <si>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</si>
  <si>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</si>
  <si>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</si>
  <si>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</si>
  <si>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</si>
  <si>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</si>
  <si>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</si>
  <si>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</si>
  <si>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</si>
  <si>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</si>
  <si>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</si>
  <si>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</si>
  <si>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</si>
  <si>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</si>
  <si>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</si>
  <si>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</si>
  <si>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</si>
  <si>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</si>
  <si>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20/12/14 - VENCIMENTO 29/12/14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</si>
</sst>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393501</v>
      </c>
      <c r="C7" s="10">
        <f>C8+C20+C24</f>
        <v>281629</v>
      </c>
      <c r="D7" s="10">
        <f>D8+D20+D24</f>
        <v>323300</v>
      </c>
      <c r="E7" s="10">
        <f>E8+E20+E24</f>
        <v>73861</v>
      </c>
      <c r="F7" s="10">
        <f aca="true" t="shared" si="0" ref="F7:M7">F8+F20+F24</f>
        <v>222873</v>
      </c>
      <c r="G7" s="10">
        <f t="shared" si="0"/>
        <v>381181</v>
      </c>
      <c r="H7" s="10">
        <f t="shared" si="0"/>
        <v>355346</v>
      </c>
      <c r="I7" s="10">
        <f t="shared" si="0"/>
        <v>340439</v>
      </c>
      <c r="J7" s="10">
        <f t="shared" si="0"/>
        <v>249026</v>
      </c>
      <c r="K7" s="10">
        <f t="shared" si="0"/>
        <v>316942</v>
      </c>
      <c r="L7" s="10">
        <f t="shared" si="0"/>
        <v>119594</v>
      </c>
      <c r="M7" s="10">
        <f t="shared" si="0"/>
        <v>67533</v>
      </c>
      <c r="N7" s="10">
        <f>+N8+N20+N24</f>
        <v>3125225</v>
      </c>
      <c r="P7" s="41"/>
    </row>
    <row r="8" spans="1:14" ht="18.75" customHeight="1">
      <c r="A8" s="11" t="s">
        <v>34</v>
      </c>
      <c r="B8" s="12">
        <f>+B9+B12+B16</f>
        <v>232373</v>
      </c>
      <c r="C8" s="12">
        <f>+C9+C12+C16</f>
        <v>173316</v>
      </c>
      <c r="D8" s="12">
        <f>+D9+D12+D16</f>
        <v>209984</v>
      </c>
      <c r="E8" s="12">
        <f>+E9+E12+E16</f>
        <v>46648</v>
      </c>
      <c r="F8" s="12">
        <f aca="true" t="shared" si="1" ref="F8:M8">+F9+F12+F16</f>
        <v>134827</v>
      </c>
      <c r="G8" s="12">
        <f t="shared" si="1"/>
        <v>233671</v>
      </c>
      <c r="H8" s="12">
        <f t="shared" si="1"/>
        <v>213851</v>
      </c>
      <c r="I8" s="12">
        <f t="shared" si="1"/>
        <v>200879</v>
      </c>
      <c r="J8" s="12">
        <f t="shared" si="1"/>
        <v>156637</v>
      </c>
      <c r="K8" s="12">
        <f t="shared" si="1"/>
        <v>183779</v>
      </c>
      <c r="L8" s="12">
        <f t="shared" si="1"/>
        <v>75287</v>
      </c>
      <c r="M8" s="12">
        <f t="shared" si="1"/>
        <v>45600</v>
      </c>
      <c r="N8" s="12">
        <f>SUM(B8:M8)</f>
        <v>1906852</v>
      </c>
    </row>
    <row r="9" spans="1:14" ht="18.75" customHeight="1">
      <c r="A9" s="13" t="s">
        <v>7</v>
      </c>
      <c r="B9" s="14">
        <v>42450</v>
      </c>
      <c r="C9" s="14">
        <v>40689</v>
      </c>
      <c r="D9" s="14">
        <v>32269</v>
      </c>
      <c r="E9" s="14">
        <v>8441</v>
      </c>
      <c r="F9" s="14">
        <v>21302</v>
      </c>
      <c r="G9" s="14">
        <v>41818</v>
      </c>
      <c r="H9" s="14">
        <v>49317</v>
      </c>
      <c r="I9" s="14">
        <v>25644</v>
      </c>
      <c r="J9" s="14">
        <v>30762</v>
      </c>
      <c r="K9" s="14">
        <v>27443</v>
      </c>
      <c r="L9" s="14">
        <v>15589</v>
      </c>
      <c r="M9" s="14">
        <v>10222</v>
      </c>
      <c r="N9" s="12">
        <f aca="true" t="shared" si="2" ref="N9:N19">SUM(B9:M9)</f>
        <v>345946</v>
      </c>
    </row>
    <row r="10" spans="1:14" ht="18.75" customHeight="1">
      <c r="A10" s="15" t="s">
        <v>8</v>
      </c>
      <c r="B10" s="14">
        <f>+B9-B11</f>
        <v>42450</v>
      </c>
      <c r="C10" s="14">
        <f>+C9-C11</f>
        <v>40689</v>
      </c>
      <c r="D10" s="14">
        <f>+D9-D11</f>
        <v>32269</v>
      </c>
      <c r="E10" s="14">
        <f>+E9-E11</f>
        <v>8441</v>
      </c>
      <c r="F10" s="14">
        <f aca="true" t="shared" si="3" ref="F10:M10">+F9-F11</f>
        <v>21302</v>
      </c>
      <c r="G10" s="14">
        <f t="shared" si="3"/>
        <v>41818</v>
      </c>
      <c r="H10" s="14">
        <f t="shared" si="3"/>
        <v>49317</v>
      </c>
      <c r="I10" s="14">
        <f t="shared" si="3"/>
        <v>25644</v>
      </c>
      <c r="J10" s="14">
        <f t="shared" si="3"/>
        <v>30762</v>
      </c>
      <c r="K10" s="14">
        <f t="shared" si="3"/>
        <v>27443</v>
      </c>
      <c r="L10" s="14">
        <f t="shared" si="3"/>
        <v>15589</v>
      </c>
      <c r="M10" s="14">
        <f t="shared" si="3"/>
        <v>10222</v>
      </c>
      <c r="N10" s="12">
        <f t="shared" si="2"/>
        <v>345946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186217</v>
      </c>
      <c r="C12" s="14">
        <f>C13+C14+C15</f>
        <v>130026</v>
      </c>
      <c r="D12" s="14">
        <f>D13+D14+D15</f>
        <v>175433</v>
      </c>
      <c r="E12" s="14">
        <f>E13+E14+E15</f>
        <v>37581</v>
      </c>
      <c r="F12" s="14">
        <f aca="true" t="shared" si="4" ref="F12:M12">F13+F14+F15</f>
        <v>111479</v>
      </c>
      <c r="G12" s="14">
        <f t="shared" si="4"/>
        <v>187985</v>
      </c>
      <c r="H12" s="14">
        <f t="shared" si="4"/>
        <v>161473</v>
      </c>
      <c r="I12" s="14">
        <f t="shared" si="4"/>
        <v>172289</v>
      </c>
      <c r="J12" s="14">
        <f t="shared" si="4"/>
        <v>123598</v>
      </c>
      <c r="K12" s="14">
        <f t="shared" si="4"/>
        <v>153517</v>
      </c>
      <c r="L12" s="14">
        <f t="shared" si="4"/>
        <v>58771</v>
      </c>
      <c r="M12" s="14">
        <f t="shared" si="4"/>
        <v>34949</v>
      </c>
      <c r="N12" s="12">
        <f t="shared" si="2"/>
        <v>1533318</v>
      </c>
    </row>
    <row r="13" spans="1:14" ht="18.75" customHeight="1">
      <c r="A13" s="15" t="s">
        <v>10</v>
      </c>
      <c r="B13" s="14">
        <v>97138</v>
      </c>
      <c r="C13" s="14">
        <v>69658</v>
      </c>
      <c r="D13" s="14">
        <v>92194</v>
      </c>
      <c r="E13" s="14">
        <v>19879</v>
      </c>
      <c r="F13" s="14">
        <v>58345</v>
      </c>
      <c r="G13" s="14">
        <v>100183</v>
      </c>
      <c r="H13" s="14">
        <v>88503</v>
      </c>
      <c r="I13" s="14">
        <v>92502</v>
      </c>
      <c r="J13" s="14">
        <v>63466</v>
      </c>
      <c r="K13" s="14">
        <v>78987</v>
      </c>
      <c r="L13" s="14">
        <v>30086</v>
      </c>
      <c r="M13" s="14">
        <v>17501</v>
      </c>
      <c r="N13" s="12">
        <f t="shared" si="2"/>
        <v>808442</v>
      </c>
    </row>
    <row r="14" spans="1:14" ht="18.75" customHeight="1">
      <c r="A14" s="15" t="s">
        <v>11</v>
      </c>
      <c r="B14" s="14">
        <v>77141</v>
      </c>
      <c r="C14" s="14">
        <v>51051</v>
      </c>
      <c r="D14" s="14">
        <v>74425</v>
      </c>
      <c r="E14" s="14">
        <v>15349</v>
      </c>
      <c r="F14" s="14">
        <v>45647</v>
      </c>
      <c r="G14" s="14">
        <v>74814</v>
      </c>
      <c r="H14" s="14">
        <v>63025</v>
      </c>
      <c r="I14" s="14">
        <v>70399</v>
      </c>
      <c r="J14" s="14">
        <v>52379</v>
      </c>
      <c r="K14" s="14">
        <v>66106</v>
      </c>
      <c r="L14" s="14">
        <v>25802</v>
      </c>
      <c r="M14" s="14">
        <v>15923</v>
      </c>
      <c r="N14" s="12">
        <f t="shared" si="2"/>
        <v>632061</v>
      </c>
    </row>
    <row r="15" spans="1:14" ht="18.75" customHeight="1">
      <c r="A15" s="15" t="s">
        <v>12</v>
      </c>
      <c r="B15" s="14">
        <v>11938</v>
      </c>
      <c r="C15" s="14">
        <v>9317</v>
      </c>
      <c r="D15" s="14">
        <v>8814</v>
      </c>
      <c r="E15" s="14">
        <v>2353</v>
      </c>
      <c r="F15" s="14">
        <v>7487</v>
      </c>
      <c r="G15" s="14">
        <v>12988</v>
      </c>
      <c r="H15" s="14">
        <v>9945</v>
      </c>
      <c r="I15" s="14">
        <v>9388</v>
      </c>
      <c r="J15" s="14">
        <v>7753</v>
      </c>
      <c r="K15" s="14">
        <v>8424</v>
      </c>
      <c r="L15" s="14">
        <v>2883</v>
      </c>
      <c r="M15" s="14">
        <v>1525</v>
      </c>
      <c r="N15" s="12">
        <f t="shared" si="2"/>
        <v>92815</v>
      </c>
    </row>
    <row r="16" spans="1:14" ht="18.75" customHeight="1">
      <c r="A16" s="16" t="s">
        <v>33</v>
      </c>
      <c r="B16" s="14">
        <f>B17+B18+B19</f>
        <v>3706</v>
      </c>
      <c r="C16" s="14">
        <f>C17+C18+C19</f>
        <v>2601</v>
      </c>
      <c r="D16" s="14">
        <f>D17+D18+D19</f>
        <v>2282</v>
      </c>
      <c r="E16" s="14">
        <f>E17+E18+E19</f>
        <v>626</v>
      </c>
      <c r="F16" s="14">
        <f aca="true" t="shared" si="5" ref="F16:M16">F17+F18+F19</f>
        <v>2046</v>
      </c>
      <c r="G16" s="14">
        <f t="shared" si="5"/>
        <v>3868</v>
      </c>
      <c r="H16" s="14">
        <f t="shared" si="5"/>
        <v>3061</v>
      </c>
      <c r="I16" s="14">
        <f t="shared" si="5"/>
        <v>2946</v>
      </c>
      <c r="J16" s="14">
        <f t="shared" si="5"/>
        <v>2277</v>
      </c>
      <c r="K16" s="14">
        <f t="shared" si="5"/>
        <v>2819</v>
      </c>
      <c r="L16" s="14">
        <f t="shared" si="5"/>
        <v>927</v>
      </c>
      <c r="M16" s="14">
        <f t="shared" si="5"/>
        <v>429</v>
      </c>
      <c r="N16" s="12">
        <f t="shared" si="2"/>
        <v>27588</v>
      </c>
    </row>
    <row r="17" spans="1:14" ht="18.75" customHeight="1">
      <c r="A17" s="15" t="s">
        <v>30</v>
      </c>
      <c r="B17" s="14">
        <v>2491</v>
      </c>
      <c r="C17" s="14">
        <v>1832</v>
      </c>
      <c r="D17" s="14">
        <v>1601</v>
      </c>
      <c r="E17" s="14">
        <v>431</v>
      </c>
      <c r="F17" s="14">
        <v>1433</v>
      </c>
      <c r="G17" s="14">
        <v>2749</v>
      </c>
      <c r="H17" s="14">
        <v>2229</v>
      </c>
      <c r="I17" s="14">
        <v>2185</v>
      </c>
      <c r="J17" s="14">
        <v>1641</v>
      </c>
      <c r="K17" s="14">
        <v>2149</v>
      </c>
      <c r="L17" s="14">
        <v>672</v>
      </c>
      <c r="M17" s="14">
        <v>304</v>
      </c>
      <c r="N17" s="12">
        <f t="shared" si="2"/>
        <v>19717</v>
      </c>
    </row>
    <row r="18" spans="1:14" ht="18.75" customHeight="1">
      <c r="A18" s="15" t="s">
        <v>31</v>
      </c>
      <c r="B18" s="14">
        <v>373</v>
      </c>
      <c r="C18" s="14">
        <v>198</v>
      </c>
      <c r="D18" s="14">
        <v>184</v>
      </c>
      <c r="E18" s="14">
        <v>45</v>
      </c>
      <c r="F18" s="14">
        <v>95</v>
      </c>
      <c r="G18" s="14">
        <v>280</v>
      </c>
      <c r="H18" s="14">
        <v>220</v>
      </c>
      <c r="I18" s="14">
        <v>195</v>
      </c>
      <c r="J18" s="14">
        <v>171</v>
      </c>
      <c r="K18" s="14">
        <v>184</v>
      </c>
      <c r="L18" s="14">
        <v>102</v>
      </c>
      <c r="M18" s="14">
        <v>54</v>
      </c>
      <c r="N18" s="12">
        <f t="shared" si="2"/>
        <v>2101</v>
      </c>
    </row>
    <row r="19" spans="1:14" ht="18.75" customHeight="1">
      <c r="A19" s="15" t="s">
        <v>32</v>
      </c>
      <c r="B19" s="14">
        <v>842</v>
      </c>
      <c r="C19" s="14">
        <v>571</v>
      </c>
      <c r="D19" s="14">
        <v>497</v>
      </c>
      <c r="E19" s="14">
        <v>150</v>
      </c>
      <c r="F19" s="14">
        <v>518</v>
      </c>
      <c r="G19" s="14">
        <v>839</v>
      </c>
      <c r="H19" s="14">
        <v>612</v>
      </c>
      <c r="I19" s="14">
        <v>566</v>
      </c>
      <c r="J19" s="14">
        <v>465</v>
      </c>
      <c r="K19" s="14">
        <v>486</v>
      </c>
      <c r="L19" s="14">
        <v>153</v>
      </c>
      <c r="M19" s="14">
        <v>71</v>
      </c>
      <c r="N19" s="12">
        <f t="shared" si="2"/>
        <v>5770</v>
      </c>
    </row>
    <row r="20" spans="1:14" ht="18.75" customHeight="1">
      <c r="A20" s="17" t="s">
        <v>13</v>
      </c>
      <c r="B20" s="18">
        <f>B21+B22+B23</f>
        <v>116668</v>
      </c>
      <c r="C20" s="18">
        <f>C21+C22+C23</f>
        <v>73378</v>
      </c>
      <c r="D20" s="18">
        <f>D21+D22+D23</f>
        <v>75154</v>
      </c>
      <c r="E20" s="18">
        <f>E21+E22+E23</f>
        <v>17263</v>
      </c>
      <c r="F20" s="18">
        <f aca="true" t="shared" si="6" ref="F20:M20">F21+F22+F23</f>
        <v>55242</v>
      </c>
      <c r="G20" s="18">
        <f t="shared" si="6"/>
        <v>95248</v>
      </c>
      <c r="H20" s="18">
        <f t="shared" si="6"/>
        <v>95888</v>
      </c>
      <c r="I20" s="18">
        <f t="shared" si="6"/>
        <v>105368</v>
      </c>
      <c r="J20" s="18">
        <f t="shared" si="6"/>
        <v>63970</v>
      </c>
      <c r="K20" s="18">
        <f t="shared" si="6"/>
        <v>105571</v>
      </c>
      <c r="L20" s="18">
        <f t="shared" si="6"/>
        <v>35311</v>
      </c>
      <c r="M20" s="18">
        <f t="shared" si="6"/>
        <v>18089</v>
      </c>
      <c r="N20" s="12">
        <f aca="true" t="shared" si="7" ref="N20:N26">SUM(B20:M20)</f>
        <v>857150</v>
      </c>
    </row>
    <row r="21" spans="1:14" ht="18.75" customHeight="1">
      <c r="A21" s="13" t="s">
        <v>14</v>
      </c>
      <c r="B21" s="14">
        <v>67410</v>
      </c>
      <c r="C21" s="14">
        <v>45554</v>
      </c>
      <c r="D21" s="14">
        <v>46577</v>
      </c>
      <c r="E21" s="14">
        <v>10654</v>
      </c>
      <c r="F21" s="14">
        <v>33626</v>
      </c>
      <c r="G21" s="14">
        <v>59853</v>
      </c>
      <c r="H21" s="14">
        <v>60359</v>
      </c>
      <c r="I21" s="14">
        <v>62991</v>
      </c>
      <c r="J21" s="14">
        <v>37515</v>
      </c>
      <c r="K21" s="14">
        <v>59279</v>
      </c>
      <c r="L21" s="14">
        <v>20233</v>
      </c>
      <c r="M21" s="14">
        <v>10219</v>
      </c>
      <c r="N21" s="12">
        <f t="shared" si="7"/>
        <v>514270</v>
      </c>
    </row>
    <row r="22" spans="1:14" ht="18.75" customHeight="1">
      <c r="A22" s="13" t="s">
        <v>15</v>
      </c>
      <c r="B22" s="14">
        <v>42659</v>
      </c>
      <c r="C22" s="14">
        <v>23305</v>
      </c>
      <c r="D22" s="14">
        <v>24892</v>
      </c>
      <c r="E22" s="14">
        <v>5605</v>
      </c>
      <c r="F22" s="14">
        <v>18350</v>
      </c>
      <c r="G22" s="14">
        <v>29570</v>
      </c>
      <c r="H22" s="14">
        <v>30758</v>
      </c>
      <c r="I22" s="14">
        <v>37199</v>
      </c>
      <c r="J22" s="14">
        <v>22885</v>
      </c>
      <c r="K22" s="14">
        <v>41554</v>
      </c>
      <c r="L22" s="14">
        <v>13633</v>
      </c>
      <c r="M22" s="14">
        <v>7150</v>
      </c>
      <c r="N22" s="12">
        <f t="shared" si="7"/>
        <v>297560</v>
      </c>
    </row>
    <row r="23" spans="1:14" ht="18.75" customHeight="1">
      <c r="A23" s="13" t="s">
        <v>16</v>
      </c>
      <c r="B23" s="14">
        <v>6599</v>
      </c>
      <c r="C23" s="14">
        <v>4519</v>
      </c>
      <c r="D23" s="14">
        <v>3685</v>
      </c>
      <c r="E23" s="14">
        <v>1004</v>
      </c>
      <c r="F23" s="14">
        <v>3266</v>
      </c>
      <c r="G23" s="14">
        <v>5825</v>
      </c>
      <c r="H23" s="14">
        <v>4771</v>
      </c>
      <c r="I23" s="14">
        <v>5178</v>
      </c>
      <c r="J23" s="14">
        <v>3570</v>
      </c>
      <c r="K23" s="14">
        <v>4738</v>
      </c>
      <c r="L23" s="14">
        <v>1445</v>
      </c>
      <c r="M23" s="14">
        <v>720</v>
      </c>
      <c r="N23" s="12">
        <f t="shared" si="7"/>
        <v>45320</v>
      </c>
    </row>
    <row r="24" spans="1:14" ht="18.75" customHeight="1">
      <c r="A24" s="17" t="s">
        <v>17</v>
      </c>
      <c r="B24" s="14">
        <f>B25+B26</f>
        <v>44460</v>
      </c>
      <c r="C24" s="14">
        <f>C25+C26</f>
        <v>34935</v>
      </c>
      <c r="D24" s="14">
        <f>D25+D26</f>
        <v>38162</v>
      </c>
      <c r="E24" s="14">
        <f>E25+E26</f>
        <v>9950</v>
      </c>
      <c r="F24" s="14">
        <f aca="true" t="shared" si="8" ref="F24:M24">F25+F26</f>
        <v>32804</v>
      </c>
      <c r="G24" s="14">
        <f t="shared" si="8"/>
        <v>52262</v>
      </c>
      <c r="H24" s="14">
        <f t="shared" si="8"/>
        <v>45607</v>
      </c>
      <c r="I24" s="14">
        <f t="shared" si="8"/>
        <v>34192</v>
      </c>
      <c r="J24" s="14">
        <f t="shared" si="8"/>
        <v>28419</v>
      </c>
      <c r="K24" s="14">
        <f t="shared" si="8"/>
        <v>27592</v>
      </c>
      <c r="L24" s="14">
        <f t="shared" si="8"/>
        <v>8996</v>
      </c>
      <c r="M24" s="14">
        <f t="shared" si="8"/>
        <v>3844</v>
      </c>
      <c r="N24" s="12">
        <f t="shared" si="7"/>
        <v>361223</v>
      </c>
    </row>
    <row r="25" spans="1:14" ht="18.75" customHeight="1">
      <c r="A25" s="13" t="s">
        <v>18</v>
      </c>
      <c r="B25" s="14">
        <v>28454</v>
      </c>
      <c r="C25" s="14">
        <v>22358</v>
      </c>
      <c r="D25" s="14">
        <v>24424</v>
      </c>
      <c r="E25" s="14">
        <v>6368</v>
      </c>
      <c r="F25" s="14">
        <v>20995</v>
      </c>
      <c r="G25" s="14">
        <v>33448</v>
      </c>
      <c r="H25" s="14">
        <v>29188</v>
      </c>
      <c r="I25" s="14">
        <v>21883</v>
      </c>
      <c r="J25" s="14">
        <v>18188</v>
      </c>
      <c r="K25" s="14">
        <v>17659</v>
      </c>
      <c r="L25" s="14">
        <v>5757</v>
      </c>
      <c r="M25" s="14">
        <v>2460</v>
      </c>
      <c r="N25" s="12">
        <f t="shared" si="7"/>
        <v>231182</v>
      </c>
    </row>
    <row r="26" spans="1:14" ht="18.75" customHeight="1">
      <c r="A26" s="13" t="s">
        <v>19</v>
      </c>
      <c r="B26" s="14">
        <v>16006</v>
      </c>
      <c r="C26" s="14">
        <v>12577</v>
      </c>
      <c r="D26" s="14">
        <v>13738</v>
      </c>
      <c r="E26" s="14">
        <v>3582</v>
      </c>
      <c r="F26" s="14">
        <v>11809</v>
      </c>
      <c r="G26" s="14">
        <v>18814</v>
      </c>
      <c r="H26" s="14">
        <v>16419</v>
      </c>
      <c r="I26" s="14">
        <v>12309</v>
      </c>
      <c r="J26" s="14">
        <v>10231</v>
      </c>
      <c r="K26" s="14">
        <v>9933</v>
      </c>
      <c r="L26" s="14">
        <v>3239</v>
      </c>
      <c r="M26" s="14">
        <v>1384</v>
      </c>
      <c r="N26" s="12">
        <f t="shared" si="7"/>
        <v>130041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0.9926</v>
      </c>
      <c r="E30" s="22">
        <v>0.9616</v>
      </c>
      <c r="F30" s="22">
        <v>1</v>
      </c>
      <c r="G30" s="22">
        <v>1</v>
      </c>
      <c r="H30" s="22">
        <v>0.9798</v>
      </c>
      <c r="I30" s="22">
        <v>0.9805</v>
      </c>
      <c r="J30" s="22">
        <v>1</v>
      </c>
      <c r="K30" s="22">
        <v>1</v>
      </c>
      <c r="L30" s="22">
        <v>0.9976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0.999126511599134</v>
      </c>
      <c r="E32" s="23">
        <f t="shared" si="9"/>
        <v>0.9948270399805039</v>
      </c>
      <c r="F32" s="23">
        <f t="shared" si="9"/>
        <v>1</v>
      </c>
      <c r="G32" s="23">
        <f t="shared" si="9"/>
        <v>1</v>
      </c>
      <c r="H32" s="23">
        <f t="shared" si="9"/>
        <v>0.9974074243132045</v>
      </c>
      <c r="I32" s="23">
        <f t="shared" si="9"/>
        <v>0.9980415169824843</v>
      </c>
      <c r="J32" s="23">
        <f t="shared" si="9"/>
        <v>1</v>
      </c>
      <c r="K32" s="23">
        <f t="shared" si="9"/>
        <v>1</v>
      </c>
      <c r="L32" s="23">
        <f t="shared" si="9"/>
        <v>0.9998194692041407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1.5778205871173523</v>
      </c>
      <c r="E35" s="26">
        <f>E32*E34</f>
        <v>1.9464785864258538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1.6786366951191232</v>
      </c>
      <c r="I35" s="26">
        <f t="shared" si="10"/>
        <v>1.638684366733541</v>
      </c>
      <c r="J35" s="26">
        <f t="shared" si="10"/>
        <v>1.8492</v>
      </c>
      <c r="K35" s="26">
        <f t="shared" si="10"/>
        <v>1.7679</v>
      </c>
      <c r="L35" s="26">
        <f t="shared" si="10"/>
        <v>2.0994209214348545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685006.54</v>
      </c>
      <c r="C37" s="29">
        <f>ROUND(+C7*C35,2)</f>
        <v>473699.98</v>
      </c>
      <c r="D37" s="29">
        <f>ROUND(+D7*D35,2)</f>
        <v>510109.4</v>
      </c>
      <c r="E37" s="29">
        <f>ROUND(+E7*E35,2)</f>
        <v>143768.85</v>
      </c>
      <c r="F37" s="29">
        <f aca="true" t="shared" si="11" ref="F37:M37">ROUND(+F7*F35,2)</f>
        <v>405093.96</v>
      </c>
      <c r="G37" s="29">
        <f t="shared" si="11"/>
        <v>552064.44</v>
      </c>
      <c r="H37" s="29">
        <f t="shared" si="11"/>
        <v>596496.84</v>
      </c>
      <c r="I37" s="29">
        <f t="shared" si="11"/>
        <v>557872.07</v>
      </c>
      <c r="J37" s="29">
        <f t="shared" si="11"/>
        <v>460498.88</v>
      </c>
      <c r="K37" s="29">
        <f t="shared" si="11"/>
        <v>560321.76</v>
      </c>
      <c r="L37" s="29">
        <f t="shared" si="11"/>
        <v>251078.15</v>
      </c>
      <c r="M37" s="29">
        <f t="shared" si="11"/>
        <v>141076.44</v>
      </c>
      <c r="N37" s="29">
        <f>SUM(B37:M37)</f>
        <v>5337087.3100000005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-128350</v>
      </c>
      <c r="C39" s="30">
        <f>+C40+C43+C50</f>
        <v>-123067</v>
      </c>
      <c r="D39" s="30">
        <f>+D40+D43+D50</f>
        <v>-97307</v>
      </c>
      <c r="E39" s="30">
        <f>+E40+E43+E50</f>
        <v>-25823</v>
      </c>
      <c r="F39" s="30">
        <f aca="true" t="shared" si="12" ref="F39:M39">+F40+F43+F50</f>
        <v>-64406</v>
      </c>
      <c r="G39" s="30">
        <f t="shared" si="12"/>
        <v>-125454</v>
      </c>
      <c r="H39" s="30">
        <f t="shared" si="12"/>
        <v>-148951</v>
      </c>
      <c r="I39" s="30">
        <f t="shared" si="12"/>
        <v>-76932</v>
      </c>
      <c r="J39" s="30">
        <f t="shared" si="12"/>
        <v>-92786</v>
      </c>
      <c r="K39" s="30">
        <f t="shared" si="12"/>
        <v>-82329</v>
      </c>
      <c r="L39" s="30">
        <f t="shared" si="12"/>
        <v>-47267</v>
      </c>
      <c r="M39" s="30">
        <f t="shared" si="12"/>
        <v>-31166</v>
      </c>
      <c r="N39" s="30">
        <f>+N40+N43+N50</f>
        <v>-1043838</v>
      </c>
      <c r="P39" s="42"/>
    </row>
    <row r="40" spans="1:16" ht="18.75" customHeight="1">
      <c r="A40" s="17" t="s">
        <v>70</v>
      </c>
      <c r="B40" s="31">
        <f>B41+B42</f>
        <v>-127350</v>
      </c>
      <c r="C40" s="31">
        <f>C41+C42</f>
        <v>-122067</v>
      </c>
      <c r="D40" s="31">
        <f>D41+D42</f>
        <v>-96807</v>
      </c>
      <c r="E40" s="31">
        <f>E41+E42</f>
        <v>-25323</v>
      </c>
      <c r="F40" s="31">
        <f aca="true" t="shared" si="13" ref="F40:M40">F41+F42</f>
        <v>-63906</v>
      </c>
      <c r="G40" s="31">
        <f t="shared" si="13"/>
        <v>-125454</v>
      </c>
      <c r="H40" s="31">
        <f t="shared" si="13"/>
        <v>-147951</v>
      </c>
      <c r="I40" s="31">
        <f t="shared" si="13"/>
        <v>-76932</v>
      </c>
      <c r="J40" s="31">
        <f t="shared" si="13"/>
        <v>-92286</v>
      </c>
      <c r="K40" s="31">
        <f t="shared" si="13"/>
        <v>-82329</v>
      </c>
      <c r="L40" s="31">
        <f t="shared" si="13"/>
        <v>-46767</v>
      </c>
      <c r="M40" s="31">
        <f t="shared" si="13"/>
        <v>-30666</v>
      </c>
      <c r="N40" s="30">
        <f aca="true" t="shared" si="14" ref="N40:N50">SUM(B40:M40)</f>
        <v>-1037838</v>
      </c>
      <c r="P40" s="42"/>
    </row>
    <row r="41" spans="1:16" ht="18.75" customHeight="1">
      <c r="A41" s="13" t="s">
        <v>67</v>
      </c>
      <c r="B41" s="20">
        <f>ROUND(-B9*$D$3,2)</f>
        <v>-127350</v>
      </c>
      <c r="C41" s="20">
        <f>ROUND(-C9*$D$3,2)</f>
        <v>-122067</v>
      </c>
      <c r="D41" s="20">
        <f>ROUND(-D9*$D$3,2)</f>
        <v>-96807</v>
      </c>
      <c r="E41" s="20">
        <f>ROUND(-E9*$D$3,2)</f>
        <v>-25323</v>
      </c>
      <c r="F41" s="20">
        <f aca="true" t="shared" si="15" ref="F41:M41">ROUND(-F9*$D$3,2)</f>
        <v>-63906</v>
      </c>
      <c r="G41" s="20">
        <f t="shared" si="15"/>
        <v>-125454</v>
      </c>
      <c r="H41" s="20">
        <f t="shared" si="15"/>
        <v>-147951</v>
      </c>
      <c r="I41" s="20">
        <f t="shared" si="15"/>
        <v>-76932</v>
      </c>
      <c r="J41" s="20">
        <f t="shared" si="15"/>
        <v>-92286</v>
      </c>
      <c r="K41" s="20">
        <f t="shared" si="15"/>
        <v>-82329</v>
      </c>
      <c r="L41" s="20">
        <f t="shared" si="15"/>
        <v>-46767</v>
      </c>
      <c r="M41" s="20">
        <f t="shared" si="15"/>
        <v>-30666</v>
      </c>
      <c r="N41" s="56">
        <f t="shared" si="14"/>
        <v>-1037838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 aca="true" t="shared" si="17" ref="B43:M43">SUM(B44:B49)</f>
        <v>-1000</v>
      </c>
      <c r="C43" s="31">
        <f t="shared" si="17"/>
        <v>-1000</v>
      </c>
      <c r="D43" s="31">
        <f t="shared" si="17"/>
        <v>-500</v>
      </c>
      <c r="E43" s="31">
        <f t="shared" si="17"/>
        <v>-500</v>
      </c>
      <c r="F43" s="31">
        <f t="shared" si="17"/>
        <v>-500</v>
      </c>
      <c r="G43" s="31">
        <f t="shared" si="17"/>
        <v>0</v>
      </c>
      <c r="H43" s="31">
        <f t="shared" si="17"/>
        <v>-1000</v>
      </c>
      <c r="I43" s="31">
        <f t="shared" si="17"/>
        <v>0</v>
      </c>
      <c r="J43" s="31">
        <f t="shared" si="17"/>
        <v>-500</v>
      </c>
      <c r="K43" s="31">
        <f t="shared" si="17"/>
        <v>0</v>
      </c>
      <c r="L43" s="31">
        <f t="shared" si="17"/>
        <v>-500</v>
      </c>
      <c r="M43" s="31">
        <f t="shared" si="17"/>
        <v>-500</v>
      </c>
      <c r="N43" s="31">
        <f>SUM(N44:N49)</f>
        <v>-6000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-1000</v>
      </c>
      <c r="C46" s="27">
        <v>-1000</v>
      </c>
      <c r="D46" s="27">
        <v>-500</v>
      </c>
      <c r="E46" s="27">
        <v>-500</v>
      </c>
      <c r="F46" s="27">
        <v>-500</v>
      </c>
      <c r="G46" s="27">
        <v>0</v>
      </c>
      <c r="H46" s="27">
        <v>-1000</v>
      </c>
      <c r="I46" s="27">
        <v>0</v>
      </c>
      <c r="J46" s="27">
        <v>-500</v>
      </c>
      <c r="K46" s="27">
        <v>0</v>
      </c>
      <c r="L46" s="27">
        <v>-500</v>
      </c>
      <c r="M46" s="27">
        <v>-500</v>
      </c>
      <c r="N46" s="27">
        <f t="shared" si="14"/>
        <v>-6000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556656.54</v>
      </c>
      <c r="C52" s="34">
        <f aca="true" t="shared" si="18" ref="C52:M52">+C37+C39</f>
        <v>350632.98</v>
      </c>
      <c r="D52" s="34">
        <f t="shared" si="18"/>
        <v>412802.4</v>
      </c>
      <c r="E52" s="34">
        <f t="shared" si="18"/>
        <v>117945.85</v>
      </c>
      <c r="F52" s="34">
        <f t="shared" si="18"/>
        <v>340687.96</v>
      </c>
      <c r="G52" s="34">
        <f t="shared" si="18"/>
        <v>426610.43999999994</v>
      </c>
      <c r="H52" s="34">
        <f t="shared" si="18"/>
        <v>447545.83999999997</v>
      </c>
      <c r="I52" s="34">
        <f t="shared" si="18"/>
        <v>480940.06999999995</v>
      </c>
      <c r="J52" s="34">
        <f t="shared" si="18"/>
        <v>367712.88</v>
      </c>
      <c r="K52" s="34">
        <f t="shared" si="18"/>
        <v>477992.76</v>
      </c>
      <c r="L52" s="34">
        <f t="shared" si="18"/>
        <v>203811.15</v>
      </c>
      <c r="M52" s="34">
        <f t="shared" si="18"/>
        <v>109910.44</v>
      </c>
      <c r="N52" s="34">
        <f>SUM(B52:M52)</f>
        <v>4293249.31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4293249.29</v>
      </c>
      <c r="P55" s="42"/>
    </row>
    <row r="56" spans="1:14" ht="18.75" customHeight="1">
      <c r="A56" s="17" t="s">
        <v>80</v>
      </c>
      <c r="B56" s="44">
        <v>114858.02</v>
      </c>
      <c r="C56" s="44">
        <v>114174.9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229032.91999999998</v>
      </c>
    </row>
    <row r="57" spans="1:14" ht="18.75" customHeight="1">
      <c r="A57" s="17" t="s">
        <v>81</v>
      </c>
      <c r="B57" s="44">
        <v>441798.52</v>
      </c>
      <c r="C57" s="44">
        <v>236458.07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678256.5900000001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412802.4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412802.4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117945.85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117945.85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340687.96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340687.96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426610.44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426610.44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342413.96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342413.96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105131.87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105131.87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480940.07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480940.07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367712.88</v>
      </c>
      <c r="K65" s="43">
        <v>0</v>
      </c>
      <c r="L65" s="43">
        <v>0</v>
      </c>
      <c r="M65" s="43">
        <v>0</v>
      </c>
      <c r="N65" s="34">
        <f t="shared" si="19"/>
        <v>367712.88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477992.76</v>
      </c>
      <c r="L66" s="43">
        <v>0</v>
      </c>
      <c r="M66" s="43">
        <v>0</v>
      </c>
      <c r="N66" s="31">
        <f t="shared" si="19"/>
        <v>477992.76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203811.15</v>
      </c>
      <c r="M67" s="43">
        <v>0</v>
      </c>
      <c r="N67" s="34">
        <f t="shared" si="19"/>
        <v>203811.15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109910.44</v>
      </c>
      <c r="N68" s="31">
        <f t="shared" si="19"/>
        <v>109910.44</v>
      </c>
    </row>
    <row r="69" spans="1:14" ht="18.75" customHeight="1">
      <c r="A69" s="40" t="s">
        <v>92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0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1.9443684317857386</v>
      </c>
      <c r="C73" s="54">
        <v>1.8879739216457492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1.6939999874978902</v>
      </c>
      <c r="C74" s="54">
        <v>1.5946000060689431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1.5778206000618622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1.946478520464115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1.817599978463071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1.448299993966121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1.700371948209743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1.6163985170044362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1.6386843751744071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1.849200003212516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1.7678999943207276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2.0994209575731224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2.089000044422727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2014-07-29T12:47:21Z</cp:lastPrinted>
  <dcterms:created xsi:type="dcterms:W3CDTF">2012-11-28T17:54:39Z</dcterms:created>
  <dcterms:modified xsi:type="dcterms:W3CDTF">2014-12-29T17:46:03Z</dcterms:modified>
  <cp:category/>
  <cp:version/>
  <cp:contentType/>
  <cp:contentStatus/>
</cp:coreProperties>
</file>