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<sst xmlns="http://schemas.openxmlformats.org/spreadsheetml/2006/main" count="100" uniqueCount="98">
  <si>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</si>
  <si>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</si>
  <si>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</si>
  <si>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</si>
  <si>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</si>
  <si>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</si>
  <si>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</si>
  <si>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</si>
  <si>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</si>
  <si>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</si>
  <si>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</si>
  <si>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</si>
  <si>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</si>
  <si>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</si>
  <si>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</si>
  <si>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</si>
  <si>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</si>
  <si>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</si>
  <si>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</si>
  <si>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</si>
  <si>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</si>
  <si>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</si>
  <si>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</si>
  <si>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</si>
  <si>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</si>
  <si>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</si>
  <si>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</si>
  <si>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</si>
  <si>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</si>
  <si>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</si>
  <si>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</si>
  <si>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</si>
  <si>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</si>
  <si>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</si>
  <si>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</si>
  <si>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</si>
  <si>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</si>
  <si>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</si>
  <si>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</si>
  <si>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</si>
  <si>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</si>
  <si>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</si>
  <si>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</si>
  <si>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</si>
  <si>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</si>
  <si>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</si>
  <si>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</si>
  <si>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</si>
  <si>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</si>
  <si>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</si>
  <si>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</si>
  <si>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</si>
  <si>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</si>
  <si>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</si>
  <si>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</si>
  <si>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</si>
  <si>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</si>
  <si>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</si>
  <si>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</si>
  <si>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</si>
  <si>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</si>
  <si>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</si>
  <si>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</si>
  <si>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</si>
  <si>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</si>
  <si>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</si>
  <si>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</si>
  <si>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</si>
  <si>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</si>
  <si>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</si>
  <si>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</si>
  <si>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</si>
  <si>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</si>
  <si>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</si>
  <si>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</si>
  <si>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</si>
  <si>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</si>
  <si>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</si>
  <si>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</si>
  <si>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</si>
  <si>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</si>
  <si>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</si>
  <si>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</si>
  <si>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</si>
  <si>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</si>
  <si>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</si>
  <si>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</si>
  <si>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</si>
  <si>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</si>
  <si>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</si>
  <si>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</si>
  <si>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</si>
  <si>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</si>
  <si>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</si>
  <si>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19/12/14 - VENCIMENTO 29/12/14</t>
  </si>
  <si>
    <t>6.3. Revisão de Remuneração pelo Transporte Coletivo (1)</t>
  </si>
  <si>
    <t>9. Tarifa de Remuneração Líquida Por Passageiro (2)</t>
  </si>
  <si>
    <t>Nota: (1) Revisão de passageiros, processada pelo sistema de bilhetagem eletrônica, e revisão de fatores de integração e de gratuidade, mês de novembro/14, todas as áreas. Total de 686.334 passageiros. 
 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</si>
</sst>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326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326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326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482417</v>
      </c>
      <c r="C7" s="10">
        <f>C8+C20+C24</f>
        <v>364762</v>
      </c>
      <c r="D7" s="10">
        <f>D8+D20+D24</f>
        <v>366377</v>
      </c>
      <c r="E7" s="10">
        <f>E8+E20+E24</f>
        <v>84649</v>
      </c>
      <c r="F7" s="10">
        <f aca="true" t="shared" si="0" ref="F7:M7">F8+F20+F24</f>
        <v>284234</v>
      </c>
      <c r="G7" s="10">
        <f t="shared" si="0"/>
        <v>492708</v>
      </c>
      <c r="H7" s="10">
        <f t="shared" si="0"/>
        <v>448173</v>
      </c>
      <c r="I7" s="10">
        <f t="shared" si="0"/>
        <v>410277</v>
      </c>
      <c r="J7" s="10">
        <f t="shared" si="0"/>
        <v>295438</v>
      </c>
      <c r="K7" s="10">
        <f t="shared" si="0"/>
        <v>349083</v>
      </c>
      <c r="L7" s="10">
        <f t="shared" si="0"/>
        <v>156285</v>
      </c>
      <c r="M7" s="10">
        <f t="shared" si="0"/>
        <v>91300</v>
      </c>
      <c r="N7" s="10">
        <f>+N8+N20+N24</f>
        <v>3825703</v>
      </c>
      <c r="P7" s="41"/>
    </row>
    <row r="8" spans="1:14" ht="18.75" customHeight="1">
      <c r="A8" s="11" t="s">
        <v>33</v>
      </c>
      <c r="B8" s="12">
        <f>+B9+B12+B16</f>
        <v>276914</v>
      </c>
      <c r="C8" s="12">
        <f>+C9+C12+C16</f>
        <v>217187</v>
      </c>
      <c r="D8" s="12">
        <f>+D9+D12+D16</f>
        <v>236506</v>
      </c>
      <c r="E8" s="12">
        <f>+E9+E12+E16</f>
        <v>52436</v>
      </c>
      <c r="F8" s="12">
        <f aca="true" t="shared" si="1" ref="F8:M8">+F9+F12+F16</f>
        <v>171230</v>
      </c>
      <c r="G8" s="12">
        <f t="shared" si="1"/>
        <v>299492</v>
      </c>
      <c r="H8" s="12">
        <f t="shared" si="1"/>
        <v>260790</v>
      </c>
      <c r="I8" s="12">
        <f t="shared" si="1"/>
        <v>244055</v>
      </c>
      <c r="J8" s="12">
        <f t="shared" si="1"/>
        <v>178847</v>
      </c>
      <c r="K8" s="12">
        <f t="shared" si="1"/>
        <v>194841</v>
      </c>
      <c r="L8" s="12">
        <f t="shared" si="1"/>
        <v>95615</v>
      </c>
      <c r="M8" s="12">
        <f t="shared" si="1"/>
        <v>58269</v>
      </c>
      <c r="N8" s="12">
        <f>SUM(B8:M8)</f>
        <v>2286182</v>
      </c>
    </row>
    <row r="9" spans="1:14" ht="18.75" customHeight="1">
      <c r="A9" s="13" t="s">
        <v>7</v>
      </c>
      <c r="B9" s="14">
        <v>40770</v>
      </c>
      <c r="C9" s="14">
        <v>39363</v>
      </c>
      <c r="D9" s="14">
        <v>26778</v>
      </c>
      <c r="E9" s="14">
        <v>7469</v>
      </c>
      <c r="F9" s="14">
        <v>20898</v>
      </c>
      <c r="G9" s="14">
        <v>39638</v>
      </c>
      <c r="H9" s="14">
        <v>46848</v>
      </c>
      <c r="I9" s="14">
        <v>23300</v>
      </c>
      <c r="J9" s="14">
        <v>28584</v>
      </c>
      <c r="K9" s="14">
        <v>22677</v>
      </c>
      <c r="L9" s="14">
        <v>16368</v>
      </c>
      <c r="M9" s="14">
        <v>10205</v>
      </c>
      <c r="N9" s="12">
        <f aca="true" t="shared" si="2" ref="N9:N19">SUM(B9:M9)</f>
        <v>322898</v>
      </c>
    </row>
    <row r="10" spans="1:14" ht="18.75" customHeight="1">
      <c r="A10" s="15" t="s">
        <v>8</v>
      </c>
      <c r="B10" s="14">
        <f>+B9-B11</f>
        <v>40770</v>
      </c>
      <c r="C10" s="14">
        <f>+C9-C11</f>
        <v>39363</v>
      </c>
      <c r="D10" s="14">
        <f>+D9-D11</f>
        <v>26778</v>
      </c>
      <c r="E10" s="14">
        <f>+E9-E11</f>
        <v>7469</v>
      </c>
      <c r="F10" s="14">
        <f aca="true" t="shared" si="3" ref="F10:M10">+F9-F11</f>
        <v>20898</v>
      </c>
      <c r="G10" s="14">
        <f t="shared" si="3"/>
        <v>39638</v>
      </c>
      <c r="H10" s="14">
        <f t="shared" si="3"/>
        <v>46848</v>
      </c>
      <c r="I10" s="14">
        <f t="shared" si="3"/>
        <v>23300</v>
      </c>
      <c r="J10" s="14">
        <f t="shared" si="3"/>
        <v>28584</v>
      </c>
      <c r="K10" s="14">
        <f t="shared" si="3"/>
        <v>22677</v>
      </c>
      <c r="L10" s="14">
        <f t="shared" si="3"/>
        <v>16368</v>
      </c>
      <c r="M10" s="14">
        <f t="shared" si="3"/>
        <v>10205</v>
      </c>
      <c r="N10" s="12">
        <f t="shared" si="2"/>
        <v>322898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231749</v>
      </c>
      <c r="C12" s="14">
        <f>C13+C14+C15</f>
        <v>174378</v>
      </c>
      <c r="D12" s="14">
        <f>D13+D14+D15</f>
        <v>207168</v>
      </c>
      <c r="E12" s="14">
        <f>E13+E14+E15</f>
        <v>44203</v>
      </c>
      <c r="F12" s="14">
        <f aca="true" t="shared" si="4" ref="F12:M12">F13+F14+F15</f>
        <v>147636</v>
      </c>
      <c r="G12" s="14">
        <f t="shared" si="4"/>
        <v>254754</v>
      </c>
      <c r="H12" s="14">
        <f t="shared" si="4"/>
        <v>210132</v>
      </c>
      <c r="I12" s="14">
        <f t="shared" si="4"/>
        <v>217289</v>
      </c>
      <c r="J12" s="14">
        <f t="shared" si="4"/>
        <v>147664</v>
      </c>
      <c r="K12" s="14">
        <f t="shared" si="4"/>
        <v>169162</v>
      </c>
      <c r="L12" s="14">
        <f t="shared" si="4"/>
        <v>78017</v>
      </c>
      <c r="M12" s="14">
        <f t="shared" si="4"/>
        <v>47420</v>
      </c>
      <c r="N12" s="12">
        <f t="shared" si="2"/>
        <v>1929572</v>
      </c>
    </row>
    <row r="13" spans="1:14" ht="18.75" customHeight="1">
      <c r="A13" s="15" t="s">
        <v>10</v>
      </c>
      <c r="B13" s="14">
        <v>115836</v>
      </c>
      <c r="C13" s="14">
        <v>88988</v>
      </c>
      <c r="D13" s="14">
        <v>102977</v>
      </c>
      <c r="E13" s="14">
        <v>22318</v>
      </c>
      <c r="F13" s="14">
        <v>73568</v>
      </c>
      <c r="G13" s="14">
        <v>129302</v>
      </c>
      <c r="H13" s="14">
        <v>111200</v>
      </c>
      <c r="I13" s="14">
        <v>112716</v>
      </c>
      <c r="J13" s="14">
        <v>74185</v>
      </c>
      <c r="K13" s="14">
        <v>85283</v>
      </c>
      <c r="L13" s="14">
        <v>39363</v>
      </c>
      <c r="M13" s="14">
        <v>23131</v>
      </c>
      <c r="N13" s="12">
        <f t="shared" si="2"/>
        <v>978867</v>
      </c>
    </row>
    <row r="14" spans="1:14" ht="18.75" customHeight="1">
      <c r="A14" s="15" t="s">
        <v>11</v>
      </c>
      <c r="B14" s="14">
        <v>101035</v>
      </c>
      <c r="C14" s="14">
        <v>73106</v>
      </c>
      <c r="D14" s="14">
        <v>93730</v>
      </c>
      <c r="E14" s="14">
        <v>18795</v>
      </c>
      <c r="F14" s="14">
        <v>63761</v>
      </c>
      <c r="G14" s="14">
        <v>107917</v>
      </c>
      <c r="H14" s="14">
        <v>85791</v>
      </c>
      <c r="I14" s="14">
        <v>92863</v>
      </c>
      <c r="J14" s="14">
        <v>64157</v>
      </c>
      <c r="K14" s="14">
        <v>74448</v>
      </c>
      <c r="L14" s="14">
        <v>34755</v>
      </c>
      <c r="M14" s="14">
        <v>22009</v>
      </c>
      <c r="N14" s="12">
        <f t="shared" si="2"/>
        <v>832367</v>
      </c>
    </row>
    <row r="15" spans="1:14" ht="18.75" customHeight="1">
      <c r="A15" s="15" t="s">
        <v>12</v>
      </c>
      <c r="B15" s="14">
        <v>14878</v>
      </c>
      <c r="C15" s="14">
        <v>12284</v>
      </c>
      <c r="D15" s="14">
        <v>10461</v>
      </c>
      <c r="E15" s="14">
        <v>3090</v>
      </c>
      <c r="F15" s="14">
        <v>10307</v>
      </c>
      <c r="G15" s="14">
        <v>17535</v>
      </c>
      <c r="H15" s="14">
        <v>13141</v>
      </c>
      <c r="I15" s="14">
        <v>11710</v>
      </c>
      <c r="J15" s="14">
        <v>9322</v>
      </c>
      <c r="K15" s="14">
        <v>9431</v>
      </c>
      <c r="L15" s="14">
        <v>3899</v>
      </c>
      <c r="M15" s="14">
        <v>2280</v>
      </c>
      <c r="N15" s="12">
        <f t="shared" si="2"/>
        <v>118338</v>
      </c>
    </row>
    <row r="16" spans="1:14" ht="18.75" customHeight="1">
      <c r="A16" s="16" t="s">
        <v>32</v>
      </c>
      <c r="B16" s="14">
        <f>B17+B18+B19</f>
        <v>4395</v>
      </c>
      <c r="C16" s="14">
        <f>C17+C18+C19</f>
        <v>3446</v>
      </c>
      <c r="D16" s="14">
        <f>D17+D18+D19</f>
        <v>2560</v>
      </c>
      <c r="E16" s="14">
        <f>E17+E18+E19</f>
        <v>764</v>
      </c>
      <c r="F16" s="14">
        <f aca="true" t="shared" si="5" ref="F16:M16">F17+F18+F19</f>
        <v>2696</v>
      </c>
      <c r="G16" s="14">
        <f t="shared" si="5"/>
        <v>5100</v>
      </c>
      <c r="H16" s="14">
        <f t="shared" si="5"/>
        <v>3810</v>
      </c>
      <c r="I16" s="14">
        <f t="shared" si="5"/>
        <v>3466</v>
      </c>
      <c r="J16" s="14">
        <f t="shared" si="5"/>
        <v>2599</v>
      </c>
      <c r="K16" s="14">
        <f t="shared" si="5"/>
        <v>3002</v>
      </c>
      <c r="L16" s="14">
        <f t="shared" si="5"/>
        <v>1230</v>
      </c>
      <c r="M16" s="14">
        <f t="shared" si="5"/>
        <v>644</v>
      </c>
      <c r="N16" s="12">
        <f t="shared" si="2"/>
        <v>33712</v>
      </c>
    </row>
    <row r="17" spans="1:14" ht="18.75" customHeight="1">
      <c r="A17" s="15" t="s">
        <v>29</v>
      </c>
      <c r="B17" s="14">
        <v>2911</v>
      </c>
      <c r="C17" s="14">
        <v>2325</v>
      </c>
      <c r="D17" s="14">
        <v>1721</v>
      </c>
      <c r="E17" s="14">
        <v>511</v>
      </c>
      <c r="F17" s="14">
        <v>1856</v>
      </c>
      <c r="G17" s="14">
        <v>3482</v>
      </c>
      <c r="H17" s="14">
        <v>2684</v>
      </c>
      <c r="I17" s="14">
        <v>2490</v>
      </c>
      <c r="J17" s="14">
        <v>1873</v>
      </c>
      <c r="K17" s="14">
        <v>2192</v>
      </c>
      <c r="L17" s="14">
        <v>888</v>
      </c>
      <c r="M17" s="14">
        <v>464</v>
      </c>
      <c r="N17" s="12">
        <f t="shared" si="2"/>
        <v>23397</v>
      </c>
    </row>
    <row r="18" spans="1:14" ht="18.75" customHeight="1">
      <c r="A18" s="15" t="s">
        <v>30</v>
      </c>
      <c r="B18" s="14">
        <v>408</v>
      </c>
      <c r="C18" s="14">
        <v>240</v>
      </c>
      <c r="D18" s="14">
        <v>207</v>
      </c>
      <c r="E18" s="14">
        <v>54</v>
      </c>
      <c r="F18" s="14">
        <v>141</v>
      </c>
      <c r="G18" s="14">
        <v>348</v>
      </c>
      <c r="H18" s="14">
        <v>249</v>
      </c>
      <c r="I18" s="14">
        <v>188</v>
      </c>
      <c r="J18" s="14">
        <v>200</v>
      </c>
      <c r="K18" s="14">
        <v>219</v>
      </c>
      <c r="L18" s="14">
        <v>116</v>
      </c>
      <c r="M18" s="14">
        <v>51</v>
      </c>
      <c r="N18" s="12">
        <f t="shared" si="2"/>
        <v>2421</v>
      </c>
    </row>
    <row r="19" spans="1:14" ht="18.75" customHeight="1">
      <c r="A19" s="15" t="s">
        <v>31</v>
      </c>
      <c r="B19" s="14">
        <v>1076</v>
      </c>
      <c r="C19" s="14">
        <v>881</v>
      </c>
      <c r="D19" s="14">
        <v>632</v>
      </c>
      <c r="E19" s="14">
        <v>199</v>
      </c>
      <c r="F19" s="14">
        <v>699</v>
      </c>
      <c r="G19" s="14">
        <v>1270</v>
      </c>
      <c r="H19" s="14">
        <v>877</v>
      </c>
      <c r="I19" s="14">
        <v>788</v>
      </c>
      <c r="J19" s="14">
        <v>526</v>
      </c>
      <c r="K19" s="14">
        <v>591</v>
      </c>
      <c r="L19" s="14">
        <v>226</v>
      </c>
      <c r="M19" s="14">
        <v>129</v>
      </c>
      <c r="N19" s="12">
        <f t="shared" si="2"/>
        <v>7894</v>
      </c>
    </row>
    <row r="20" spans="1:14" ht="18.75" customHeight="1">
      <c r="A20" s="17" t="s">
        <v>13</v>
      </c>
      <c r="B20" s="18">
        <f>B21+B22+B23</f>
        <v>151017</v>
      </c>
      <c r="C20" s="18">
        <f>C21+C22+C23</f>
        <v>99716</v>
      </c>
      <c r="D20" s="18">
        <f>D21+D22+D23</f>
        <v>85883</v>
      </c>
      <c r="E20" s="18">
        <f>E21+E22+E23</f>
        <v>19964</v>
      </c>
      <c r="F20" s="18">
        <f aca="true" t="shared" si="6" ref="F20:M20">F21+F22+F23</f>
        <v>70912</v>
      </c>
      <c r="G20" s="18">
        <f t="shared" si="6"/>
        <v>125570</v>
      </c>
      <c r="H20" s="18">
        <f t="shared" si="6"/>
        <v>129125</v>
      </c>
      <c r="I20" s="18">
        <f t="shared" si="6"/>
        <v>125108</v>
      </c>
      <c r="J20" s="18">
        <f t="shared" si="6"/>
        <v>81909</v>
      </c>
      <c r="K20" s="18">
        <f t="shared" si="6"/>
        <v>122270</v>
      </c>
      <c r="L20" s="18">
        <f t="shared" si="6"/>
        <v>49296</v>
      </c>
      <c r="M20" s="18">
        <f t="shared" si="6"/>
        <v>27624</v>
      </c>
      <c r="N20" s="12">
        <f aca="true" t="shared" si="7" ref="N20:N26">SUM(B20:M20)</f>
        <v>1088394</v>
      </c>
    </row>
    <row r="21" spans="1:14" ht="18.75" customHeight="1">
      <c r="A21" s="13" t="s">
        <v>14</v>
      </c>
      <c r="B21" s="14">
        <v>85443</v>
      </c>
      <c r="C21" s="14">
        <v>60129</v>
      </c>
      <c r="D21" s="14">
        <v>53831</v>
      </c>
      <c r="E21" s="14">
        <v>12429</v>
      </c>
      <c r="F21" s="14">
        <v>43178</v>
      </c>
      <c r="G21" s="14">
        <v>79057</v>
      </c>
      <c r="H21" s="14">
        <v>79395</v>
      </c>
      <c r="I21" s="14">
        <v>75425</v>
      </c>
      <c r="J21" s="14">
        <v>48183</v>
      </c>
      <c r="K21" s="14">
        <v>69778</v>
      </c>
      <c r="L21" s="14">
        <v>28073</v>
      </c>
      <c r="M21" s="14">
        <v>15464</v>
      </c>
      <c r="N21" s="12">
        <f t="shared" si="7"/>
        <v>650385</v>
      </c>
    </row>
    <row r="22" spans="1:14" ht="18.75" customHeight="1">
      <c r="A22" s="13" t="s">
        <v>15</v>
      </c>
      <c r="B22" s="14">
        <v>56677</v>
      </c>
      <c r="C22" s="14">
        <v>32937</v>
      </c>
      <c r="D22" s="14">
        <v>27659</v>
      </c>
      <c r="E22" s="14">
        <v>6255</v>
      </c>
      <c r="F22" s="14">
        <v>23010</v>
      </c>
      <c r="G22" s="14">
        <v>38456</v>
      </c>
      <c r="H22" s="14">
        <v>42714</v>
      </c>
      <c r="I22" s="14">
        <v>43207</v>
      </c>
      <c r="J22" s="14">
        <v>29088</v>
      </c>
      <c r="K22" s="14">
        <v>46437</v>
      </c>
      <c r="L22" s="14">
        <v>18901</v>
      </c>
      <c r="M22" s="14">
        <v>10975</v>
      </c>
      <c r="N22" s="12">
        <f t="shared" si="7"/>
        <v>376316</v>
      </c>
    </row>
    <row r="23" spans="1:14" ht="18.75" customHeight="1">
      <c r="A23" s="13" t="s">
        <v>16</v>
      </c>
      <c r="B23" s="14">
        <v>8897</v>
      </c>
      <c r="C23" s="14">
        <v>6650</v>
      </c>
      <c r="D23" s="14">
        <v>4393</v>
      </c>
      <c r="E23" s="14">
        <v>1280</v>
      </c>
      <c r="F23" s="14">
        <v>4724</v>
      </c>
      <c r="G23" s="14">
        <v>8057</v>
      </c>
      <c r="H23" s="14">
        <v>7016</v>
      </c>
      <c r="I23" s="14">
        <v>6476</v>
      </c>
      <c r="J23" s="14">
        <v>4638</v>
      </c>
      <c r="K23" s="14">
        <v>6055</v>
      </c>
      <c r="L23" s="14">
        <v>2322</v>
      </c>
      <c r="M23" s="14">
        <v>1185</v>
      </c>
      <c r="N23" s="12">
        <f t="shared" si="7"/>
        <v>61693</v>
      </c>
    </row>
    <row r="24" spans="1:14" ht="18.75" customHeight="1">
      <c r="A24" s="17" t="s">
        <v>17</v>
      </c>
      <c r="B24" s="14">
        <f>B25+B26</f>
        <v>54486</v>
      </c>
      <c r="C24" s="14">
        <f>C25+C26</f>
        <v>47859</v>
      </c>
      <c r="D24" s="14">
        <f>D25+D26</f>
        <v>43988</v>
      </c>
      <c r="E24" s="14">
        <f>E25+E26</f>
        <v>12249</v>
      </c>
      <c r="F24" s="14">
        <f aca="true" t="shared" si="8" ref="F24:M24">F25+F26</f>
        <v>42092</v>
      </c>
      <c r="G24" s="14">
        <f t="shared" si="8"/>
        <v>67646</v>
      </c>
      <c r="H24" s="14">
        <f t="shared" si="8"/>
        <v>58258</v>
      </c>
      <c r="I24" s="14">
        <f t="shared" si="8"/>
        <v>41114</v>
      </c>
      <c r="J24" s="14">
        <f t="shared" si="8"/>
        <v>34682</v>
      </c>
      <c r="K24" s="14">
        <f t="shared" si="8"/>
        <v>31972</v>
      </c>
      <c r="L24" s="14">
        <f t="shared" si="8"/>
        <v>11374</v>
      </c>
      <c r="M24" s="14">
        <f t="shared" si="8"/>
        <v>5407</v>
      </c>
      <c r="N24" s="12">
        <f t="shared" si="7"/>
        <v>451127</v>
      </c>
    </row>
    <row r="25" spans="1:14" ht="18.75" customHeight="1">
      <c r="A25" s="13" t="s">
        <v>18</v>
      </c>
      <c r="B25" s="14">
        <v>34871</v>
      </c>
      <c r="C25" s="14">
        <v>30630</v>
      </c>
      <c r="D25" s="14">
        <v>28152</v>
      </c>
      <c r="E25" s="14">
        <v>7839</v>
      </c>
      <c r="F25" s="14">
        <v>26939</v>
      </c>
      <c r="G25" s="14">
        <v>43293</v>
      </c>
      <c r="H25" s="14">
        <v>37285</v>
      </c>
      <c r="I25" s="14">
        <v>26313</v>
      </c>
      <c r="J25" s="14">
        <v>22196</v>
      </c>
      <c r="K25" s="14">
        <v>20462</v>
      </c>
      <c r="L25" s="14">
        <v>7279</v>
      </c>
      <c r="M25" s="14">
        <v>3460</v>
      </c>
      <c r="N25" s="12">
        <f t="shared" si="7"/>
        <v>288719</v>
      </c>
    </row>
    <row r="26" spans="1:14" ht="18.75" customHeight="1">
      <c r="A26" s="13" t="s">
        <v>19</v>
      </c>
      <c r="B26" s="14">
        <v>19615</v>
      </c>
      <c r="C26" s="14">
        <v>17229</v>
      </c>
      <c r="D26" s="14">
        <v>15836</v>
      </c>
      <c r="E26" s="14">
        <v>4410</v>
      </c>
      <c r="F26" s="14">
        <v>15153</v>
      </c>
      <c r="G26" s="14">
        <v>24353</v>
      </c>
      <c r="H26" s="14">
        <v>20973</v>
      </c>
      <c r="I26" s="14">
        <v>14801</v>
      </c>
      <c r="J26" s="14">
        <v>12486</v>
      </c>
      <c r="K26" s="14">
        <v>11510</v>
      </c>
      <c r="L26" s="14">
        <v>4095</v>
      </c>
      <c r="M26" s="14">
        <v>1947</v>
      </c>
      <c r="N26" s="12">
        <f t="shared" si="7"/>
        <v>162408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0.9991115402986541</v>
      </c>
      <c r="E32" s="23">
        <f t="shared" si="9"/>
        <v>0.9944433885810818</v>
      </c>
      <c r="F32" s="23">
        <f t="shared" si="9"/>
        <v>1</v>
      </c>
      <c r="G32" s="23">
        <f t="shared" si="9"/>
        <v>1</v>
      </c>
      <c r="H32" s="23">
        <f t="shared" si="9"/>
        <v>0.9973742023727444</v>
      </c>
      <c r="I32" s="23">
        <f t="shared" si="9"/>
        <v>0.9980458982589812</v>
      </c>
      <c r="J32" s="23">
        <f t="shared" si="9"/>
        <v>1</v>
      </c>
      <c r="K32" s="23">
        <f t="shared" si="9"/>
        <v>1</v>
      </c>
      <c r="L32" s="23">
        <f t="shared" si="9"/>
        <v>0.9998253344850754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1.5777969444396345</v>
      </c>
      <c r="E35" s="26">
        <f>E32*E34</f>
        <v>1.9457279340977447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1.678580782593329</v>
      </c>
      <c r="I35" s="26">
        <f t="shared" si="10"/>
        <v>1.6386915603514212</v>
      </c>
      <c r="J35" s="26">
        <f t="shared" si="10"/>
        <v>1.8492</v>
      </c>
      <c r="K35" s="26">
        <f t="shared" si="10"/>
        <v>1.7679</v>
      </c>
      <c r="L35" s="26">
        <f t="shared" si="10"/>
        <v>2.0994332373517612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839791.51</v>
      </c>
      <c r="C37" s="29">
        <f>ROUND(+C7*C35,2)</f>
        <v>613529.68</v>
      </c>
      <c r="D37" s="29">
        <f>ROUND(+D7*D35,2)</f>
        <v>578068.51</v>
      </c>
      <c r="E37" s="29">
        <f>ROUND(+E7*E35,2)</f>
        <v>164703.92</v>
      </c>
      <c r="F37" s="29">
        <f aca="true" t="shared" si="11" ref="F37:M37">ROUND(+F7*F35,2)</f>
        <v>516623.72</v>
      </c>
      <c r="G37" s="29">
        <f t="shared" si="11"/>
        <v>713589</v>
      </c>
      <c r="H37" s="29">
        <f t="shared" si="11"/>
        <v>752294.59</v>
      </c>
      <c r="I37" s="29">
        <f t="shared" si="11"/>
        <v>672317.46</v>
      </c>
      <c r="J37" s="29">
        <f t="shared" si="11"/>
        <v>546323.95</v>
      </c>
      <c r="K37" s="29">
        <f t="shared" si="11"/>
        <v>617143.84</v>
      </c>
      <c r="L37" s="29">
        <f t="shared" si="11"/>
        <v>328109.92</v>
      </c>
      <c r="M37" s="29">
        <f t="shared" si="11"/>
        <v>190725.7</v>
      </c>
      <c r="N37" s="29">
        <f>SUM(B37:M37)</f>
        <v>6533221.8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-99993.74</v>
      </c>
      <c r="C39" s="30">
        <f>+C40+C43+C50</f>
        <v>-106045.14</v>
      </c>
      <c r="D39" s="30">
        <f>+D40+D43+D50</f>
        <v>-43916.14</v>
      </c>
      <c r="E39" s="30">
        <f>+E40+E43+E50</f>
        <v>-20434.61</v>
      </c>
      <c r="F39" s="30">
        <f aca="true" t="shared" si="12" ref="F39:M39">+F40+F43+F50</f>
        <v>21349.36</v>
      </c>
      <c r="G39" s="30">
        <f t="shared" si="12"/>
        <v>180629.69</v>
      </c>
      <c r="H39" s="30">
        <f t="shared" si="12"/>
        <v>-74914.26</v>
      </c>
      <c r="I39" s="30">
        <f t="shared" si="12"/>
        <v>-8222.710000000006</v>
      </c>
      <c r="J39" s="30">
        <f t="shared" si="12"/>
        <v>47199.54000000001</v>
      </c>
      <c r="K39" s="30">
        <f t="shared" si="12"/>
        <v>13637.180000000008</v>
      </c>
      <c r="L39" s="30">
        <f t="shared" si="12"/>
        <v>5349.129999999997</v>
      </c>
      <c r="M39" s="30">
        <f t="shared" si="12"/>
        <v>-32168.26</v>
      </c>
      <c r="N39" s="30">
        <f>+N40+N43+N50</f>
        <v>-117529.96000000008</v>
      </c>
      <c r="P39" s="42"/>
    </row>
    <row r="40" spans="1:16" ht="18.75" customHeight="1">
      <c r="A40" s="17" t="s">
        <v>69</v>
      </c>
      <c r="B40" s="31">
        <f>B41+B42</f>
        <v>-122310</v>
      </c>
      <c r="C40" s="31">
        <f>C41+C42</f>
        <v>-118089</v>
      </c>
      <c r="D40" s="31">
        <f>D41+D42</f>
        <v>-80334</v>
      </c>
      <c r="E40" s="31">
        <f>E41+E42</f>
        <v>-22407</v>
      </c>
      <c r="F40" s="31">
        <f aca="true" t="shared" si="13" ref="F40:M40">F41+F42</f>
        <v>-62694</v>
      </c>
      <c r="G40" s="31">
        <f t="shared" si="13"/>
        <v>-118914</v>
      </c>
      <c r="H40" s="31">
        <f t="shared" si="13"/>
        <v>-140544</v>
      </c>
      <c r="I40" s="31">
        <f t="shared" si="13"/>
        <v>-69900</v>
      </c>
      <c r="J40" s="31">
        <f t="shared" si="13"/>
        <v>-85752</v>
      </c>
      <c r="K40" s="31">
        <f t="shared" si="13"/>
        <v>-68031</v>
      </c>
      <c r="L40" s="31">
        <f t="shared" si="13"/>
        <v>-49104</v>
      </c>
      <c r="M40" s="31">
        <f t="shared" si="13"/>
        <v>-30615</v>
      </c>
      <c r="N40" s="30">
        <f aca="true" t="shared" si="14" ref="N40:N50">SUM(B40:M40)</f>
        <v>-968694</v>
      </c>
      <c r="P40" s="42"/>
    </row>
    <row r="41" spans="1:16" ht="18.75" customHeight="1">
      <c r="A41" s="13" t="s">
        <v>66</v>
      </c>
      <c r="B41" s="20">
        <f>ROUND(-B9*$D$3,2)</f>
        <v>-122310</v>
      </c>
      <c r="C41" s="20">
        <f>ROUND(-C9*$D$3,2)</f>
        <v>-118089</v>
      </c>
      <c r="D41" s="20">
        <f>ROUND(-D9*$D$3,2)</f>
        <v>-80334</v>
      </c>
      <c r="E41" s="20">
        <f>ROUND(-E9*$D$3,2)</f>
        <v>-22407</v>
      </c>
      <c r="F41" s="20">
        <f aca="true" t="shared" si="15" ref="F41:M41">ROUND(-F9*$D$3,2)</f>
        <v>-62694</v>
      </c>
      <c r="G41" s="20">
        <f t="shared" si="15"/>
        <v>-118914</v>
      </c>
      <c r="H41" s="20">
        <f t="shared" si="15"/>
        <v>-140544</v>
      </c>
      <c r="I41" s="20">
        <f t="shared" si="15"/>
        <v>-69900</v>
      </c>
      <c r="J41" s="20">
        <f t="shared" si="15"/>
        <v>-85752</v>
      </c>
      <c r="K41" s="20">
        <f t="shared" si="15"/>
        <v>-68031</v>
      </c>
      <c r="L41" s="20">
        <f t="shared" si="15"/>
        <v>-49104</v>
      </c>
      <c r="M41" s="20">
        <f t="shared" si="15"/>
        <v>-30615</v>
      </c>
      <c r="N41" s="55">
        <f t="shared" si="14"/>
        <v>-968694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-22700</v>
      </c>
      <c r="E43" s="31">
        <f t="shared" si="17"/>
        <v>-8508.29</v>
      </c>
      <c r="F43" s="31">
        <f t="shared" si="17"/>
        <v>-34560.25</v>
      </c>
      <c r="G43" s="31">
        <f t="shared" si="17"/>
        <v>-3240</v>
      </c>
      <c r="H43" s="31">
        <f t="shared" si="17"/>
        <v>-1000</v>
      </c>
      <c r="I43" s="31">
        <f t="shared" si="17"/>
        <v>-18128.72</v>
      </c>
      <c r="J43" s="31">
        <f t="shared" si="17"/>
        <v>-21229</v>
      </c>
      <c r="K43" s="31">
        <f t="shared" si="17"/>
        <v>-20932.73</v>
      </c>
      <c r="L43" s="31">
        <f t="shared" si="17"/>
        <v>-7544.86</v>
      </c>
      <c r="M43" s="31">
        <f t="shared" si="17"/>
        <v>-2120</v>
      </c>
      <c r="N43" s="31">
        <f>SUM(N44:N49)</f>
        <v>-141963.85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-22200</v>
      </c>
      <c r="E44" s="27">
        <v>-8008.29</v>
      </c>
      <c r="F44" s="27">
        <v>-34060.25</v>
      </c>
      <c r="G44" s="27">
        <v>-3240</v>
      </c>
      <c r="H44" s="27">
        <v>0</v>
      </c>
      <c r="I44" s="27">
        <v>-18128.72</v>
      </c>
      <c r="J44" s="27">
        <v>-20729</v>
      </c>
      <c r="K44" s="27">
        <v>-20932.73</v>
      </c>
      <c r="L44" s="27">
        <v>-7044.86</v>
      </c>
      <c r="M44" s="27">
        <v>-1620</v>
      </c>
      <c r="N44" s="27">
        <f t="shared" si="14"/>
        <v>-135963.85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95</v>
      </c>
      <c r="B50" s="32">
        <v>23316.26</v>
      </c>
      <c r="C50" s="32">
        <v>13043.86</v>
      </c>
      <c r="D50" s="32">
        <v>59117.86</v>
      </c>
      <c r="E50" s="32">
        <v>10480.68</v>
      </c>
      <c r="F50" s="32">
        <v>118603.61</v>
      </c>
      <c r="G50" s="32">
        <v>302783.69</v>
      </c>
      <c r="H50" s="32">
        <v>66629.74</v>
      </c>
      <c r="I50" s="32">
        <v>79806.01</v>
      </c>
      <c r="J50" s="32">
        <v>154180.54</v>
      </c>
      <c r="K50" s="32">
        <v>102600.91</v>
      </c>
      <c r="L50" s="32">
        <v>61997.99</v>
      </c>
      <c r="M50" s="32">
        <v>566.74</v>
      </c>
      <c r="N50" s="27">
        <f t="shared" si="14"/>
        <v>993127.89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739797.77</v>
      </c>
      <c r="C52" s="34">
        <f aca="true" t="shared" si="18" ref="C52:M52">+C37+C39</f>
        <v>507484.54000000004</v>
      </c>
      <c r="D52" s="34">
        <f t="shared" si="18"/>
        <v>534152.37</v>
      </c>
      <c r="E52" s="34">
        <f t="shared" si="18"/>
        <v>144269.31</v>
      </c>
      <c r="F52" s="34">
        <f t="shared" si="18"/>
        <v>537973.08</v>
      </c>
      <c r="G52" s="34">
        <f t="shared" si="18"/>
        <v>894218.69</v>
      </c>
      <c r="H52" s="34">
        <f t="shared" si="18"/>
        <v>677380.33</v>
      </c>
      <c r="I52" s="34">
        <f t="shared" si="18"/>
        <v>664094.75</v>
      </c>
      <c r="J52" s="34">
        <f t="shared" si="18"/>
        <v>593523.49</v>
      </c>
      <c r="K52" s="34">
        <f t="shared" si="18"/>
        <v>630781.02</v>
      </c>
      <c r="L52" s="34">
        <f t="shared" si="18"/>
        <v>333459.05</v>
      </c>
      <c r="M52" s="34">
        <f t="shared" si="18"/>
        <v>158557.44</v>
      </c>
      <c r="N52" s="34">
        <f>SUM(B52:M52)</f>
        <v>6415691.84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6415691.84</v>
      </c>
      <c r="P55" s="42"/>
    </row>
    <row r="56" spans="1:14" ht="18.75" customHeight="1">
      <c r="A56" s="17" t="s">
        <v>78</v>
      </c>
      <c r="B56" s="44">
        <v>169835.74</v>
      </c>
      <c r="C56" s="44">
        <v>146650.79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316486.53</v>
      </c>
    </row>
    <row r="57" spans="1:14" ht="18.75" customHeight="1">
      <c r="A57" s="17" t="s">
        <v>79</v>
      </c>
      <c r="B57" s="44">
        <v>569962.04</v>
      </c>
      <c r="C57" s="44">
        <v>360833.76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930795.8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534152.37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534152.37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144269.31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144269.31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537973.08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537973.08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894218.68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894218.68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529342.04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529342.04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148038.28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148038.28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664094.75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664094.75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593523.49</v>
      </c>
      <c r="K65" s="43">
        <v>0</v>
      </c>
      <c r="L65" s="43">
        <v>0</v>
      </c>
      <c r="M65" s="43">
        <v>0</v>
      </c>
      <c r="N65" s="34">
        <f t="shared" si="19"/>
        <v>593523.49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630781.02</v>
      </c>
      <c r="L66" s="43">
        <v>0</v>
      </c>
      <c r="M66" s="43">
        <v>0</v>
      </c>
      <c r="N66" s="31">
        <f t="shared" si="19"/>
        <v>630781.02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333459.05</v>
      </c>
      <c r="M67" s="43">
        <v>0</v>
      </c>
      <c r="N67" s="34">
        <f t="shared" si="19"/>
        <v>333459.05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158557.44</v>
      </c>
      <c r="N68" s="31">
        <f t="shared" si="19"/>
        <v>158557.44</v>
      </c>
    </row>
    <row r="69" spans="1:14" ht="18.75" customHeight="1">
      <c r="A69" s="40" t="s">
        <v>90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1.9453260530768546</v>
      </c>
      <c r="C73" s="53">
        <v>1.9310239336442878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</v>
      </c>
      <c r="C74" s="53">
        <v>1.5946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1.5777969414018893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1.9457278881026356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1.8176000056291648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1.4482999870105622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1.6996320936412905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1.6163446565087662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1.6386915669169853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1.849200001353922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1.7679000123179875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2.0994332149598494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</v>
      </c>
      <c r="N85" s="59"/>
    </row>
    <row r="86" spans="1:13" ht="47.2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M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2015-03-03T21:24:53Z</dcterms:modified>
  <cp:category/>
  <cp:version/>
  <cp:contentType/>
  <cp:contentStatus/>
</cp:coreProperties>
</file>