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<sst xmlns="http://schemas.openxmlformats.org/spreadsheetml/2006/main" count="100" uniqueCount="98">
  <si>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</si>
  <si>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</si>
  <si>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</si>
  <si>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</si>
  <si>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</si>
  <si>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</si>
  <si>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</si>
  <si>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</si>
  <si>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</si>
  <si>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</si>
  <si>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</si>
  <si>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</si>
  <si>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</si>
  <si>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</si>
  <si>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</si>
  <si>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</si>
  <si>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</si>
  <si>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</si>
  <si>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</si>
  <si>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</si>
  <si>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</si>
  <si>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</si>
  <si>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</si>
  <si>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</si>
  <si>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</si>
  <si>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</si>
  <si>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</si>
  <si>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</si>
  <si>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</si>
  <si>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</si>
  <si>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</si>
  <si>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</si>
  <si>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</si>
  <si>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</si>
  <si>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</si>
  <si>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</si>
  <si>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</si>
  <si>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</si>
  <si>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</si>
  <si>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</si>
  <si>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</si>
  <si>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</si>
  <si>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</si>
  <si>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</si>
  <si>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</si>
  <si>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</si>
  <si>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</si>
  <si>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</si>
  <si>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</si>
  <si>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</si>
  <si>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</si>
  <si>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</si>
  <si>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</si>
  <si>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</si>
  <si>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</si>
  <si>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</si>
  <si>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</si>
  <si>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</si>
  <si>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</si>
  <si>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</si>
  <si>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</si>
  <si>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</si>
  <si>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</si>
  <si>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</si>
  <si>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</si>
  <si>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</si>
  <si>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</si>
  <si>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</si>
  <si>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</si>
  <si>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</si>
  <si>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</si>
  <si>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</si>
  <si>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</si>
  <si>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</si>
  <si>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</si>
  <si>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</si>
  <si>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</si>
  <si>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</si>
  <si>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</si>
  <si>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</si>
  <si>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</si>
  <si>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</si>
  <si>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</si>
  <si>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</si>
  <si>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</si>
  <si>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</si>
  <si>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</si>
  <si>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</si>
  <si>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</si>
  <si>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</si>
  <si>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</si>
  <si>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</si>
  <si>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</si>
  <si>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</si>
  <si>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</si>
  <si>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</si>
  <si>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</si>
  <si>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16/12/14 - VENCIMENTO 23/12/14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</si>
</sst>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498894</v>
      </c>
      <c r="C7" s="10">
        <f>C8+C20+C24</f>
        <v>375246</v>
      </c>
      <c r="D7" s="10">
        <f>D8+D20+D24</f>
        <v>374252</v>
      </c>
      <c r="E7" s="10">
        <f>E8+E20+E24</f>
        <v>85896</v>
      </c>
      <c r="F7" s="10">
        <f aca="true" t="shared" si="0" ref="F7:M7">F8+F20+F24</f>
        <v>300239</v>
      </c>
      <c r="G7" s="10">
        <f t="shared" si="0"/>
        <v>507330</v>
      </c>
      <c r="H7" s="10">
        <f t="shared" si="0"/>
        <v>482760</v>
      </c>
      <c r="I7" s="10">
        <f t="shared" si="0"/>
        <v>423878</v>
      </c>
      <c r="J7" s="10">
        <f t="shared" si="0"/>
        <v>303168</v>
      </c>
      <c r="K7" s="10">
        <f t="shared" si="0"/>
        <v>375228</v>
      </c>
      <c r="L7" s="10">
        <f t="shared" si="0"/>
        <v>163010</v>
      </c>
      <c r="M7" s="10">
        <f t="shared" si="0"/>
        <v>93806</v>
      </c>
      <c r="N7" s="10">
        <f>+N8+N20+N24</f>
        <v>3983707</v>
      </c>
      <c r="P7" s="41"/>
    </row>
    <row r="8" spans="1:14" ht="18.75" customHeight="1">
      <c r="A8" s="11" t="s">
        <v>34</v>
      </c>
      <c r="B8" s="12">
        <f>+B9+B12+B16</f>
        <v>278051</v>
      </c>
      <c r="C8" s="12">
        <f>+C9+C12+C16</f>
        <v>219357</v>
      </c>
      <c r="D8" s="12">
        <f>+D9+D12+D16</f>
        <v>236065</v>
      </c>
      <c r="E8" s="12">
        <f>+E9+E12+E16</f>
        <v>51824</v>
      </c>
      <c r="F8" s="12">
        <f aca="true" t="shared" si="1" ref="F8:M8">+F9+F12+F16</f>
        <v>175731</v>
      </c>
      <c r="G8" s="12">
        <f t="shared" si="1"/>
        <v>301195</v>
      </c>
      <c r="H8" s="12">
        <f t="shared" si="1"/>
        <v>273990</v>
      </c>
      <c r="I8" s="12">
        <f t="shared" si="1"/>
        <v>243149</v>
      </c>
      <c r="J8" s="12">
        <f t="shared" si="1"/>
        <v>179170</v>
      </c>
      <c r="K8" s="12">
        <f t="shared" si="1"/>
        <v>199656</v>
      </c>
      <c r="L8" s="12">
        <f t="shared" si="1"/>
        <v>97161</v>
      </c>
      <c r="M8" s="12">
        <f t="shared" si="1"/>
        <v>58792</v>
      </c>
      <c r="N8" s="12">
        <f>SUM(B8:M8)</f>
        <v>2314141</v>
      </c>
    </row>
    <row r="9" spans="1:14" ht="18.75" customHeight="1">
      <c r="A9" s="13" t="s">
        <v>7</v>
      </c>
      <c r="B9" s="14">
        <v>34687</v>
      </c>
      <c r="C9" s="14">
        <v>34220</v>
      </c>
      <c r="D9" s="14">
        <v>22090</v>
      </c>
      <c r="E9" s="14">
        <v>6330</v>
      </c>
      <c r="F9" s="14">
        <v>17341</v>
      </c>
      <c r="G9" s="14">
        <v>32961</v>
      </c>
      <c r="H9" s="14">
        <v>42165</v>
      </c>
      <c r="I9" s="14">
        <v>20312</v>
      </c>
      <c r="J9" s="14">
        <v>25429</v>
      </c>
      <c r="K9" s="14">
        <v>21107</v>
      </c>
      <c r="L9" s="14">
        <v>15080</v>
      </c>
      <c r="M9" s="14">
        <v>9162</v>
      </c>
      <c r="N9" s="12">
        <f aca="true" t="shared" si="2" ref="N9:N19">SUM(B9:M9)</f>
        <v>280884</v>
      </c>
    </row>
    <row r="10" spans="1:14" ht="18.75" customHeight="1">
      <c r="A10" s="15" t="s">
        <v>8</v>
      </c>
      <c r="B10" s="14">
        <f>+B9-B11</f>
        <v>34687</v>
      </c>
      <c r="C10" s="14">
        <f>+C9-C11</f>
        <v>34220</v>
      </c>
      <c r="D10" s="14">
        <f>+D9-D11</f>
        <v>22090</v>
      </c>
      <c r="E10" s="14">
        <f>+E9-E11</f>
        <v>6330</v>
      </c>
      <c r="F10" s="14">
        <f aca="true" t="shared" si="3" ref="F10:M10">+F9-F11</f>
        <v>17341</v>
      </c>
      <c r="G10" s="14">
        <f t="shared" si="3"/>
        <v>32961</v>
      </c>
      <c r="H10" s="14">
        <f t="shared" si="3"/>
        <v>42165</v>
      </c>
      <c r="I10" s="14">
        <f t="shared" si="3"/>
        <v>20312</v>
      </c>
      <c r="J10" s="14">
        <f t="shared" si="3"/>
        <v>25429</v>
      </c>
      <c r="K10" s="14">
        <f t="shared" si="3"/>
        <v>21107</v>
      </c>
      <c r="L10" s="14">
        <f t="shared" si="3"/>
        <v>15080</v>
      </c>
      <c r="M10" s="14">
        <f t="shared" si="3"/>
        <v>9162</v>
      </c>
      <c r="N10" s="12">
        <f t="shared" si="2"/>
        <v>280884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238274</v>
      </c>
      <c r="C12" s="14">
        <f>C13+C14+C15</f>
        <v>181171</v>
      </c>
      <c r="D12" s="14">
        <f>D13+D14+D15</f>
        <v>210947</v>
      </c>
      <c r="E12" s="14">
        <f>E13+E14+E15</f>
        <v>44702</v>
      </c>
      <c r="F12" s="14">
        <f aca="true" t="shared" si="4" ref="F12:M12">F13+F14+F15</f>
        <v>155208</v>
      </c>
      <c r="G12" s="14">
        <f t="shared" si="4"/>
        <v>262433</v>
      </c>
      <c r="H12" s="14">
        <f t="shared" si="4"/>
        <v>227326</v>
      </c>
      <c r="I12" s="14">
        <f t="shared" si="4"/>
        <v>219016</v>
      </c>
      <c r="J12" s="14">
        <f t="shared" si="4"/>
        <v>150804</v>
      </c>
      <c r="K12" s="14">
        <f t="shared" si="4"/>
        <v>174982</v>
      </c>
      <c r="L12" s="14">
        <f t="shared" si="4"/>
        <v>80734</v>
      </c>
      <c r="M12" s="14">
        <f t="shared" si="4"/>
        <v>48889</v>
      </c>
      <c r="N12" s="12">
        <f t="shared" si="2"/>
        <v>1994486</v>
      </c>
    </row>
    <row r="13" spans="1:14" ht="18.75" customHeight="1">
      <c r="A13" s="15" t="s">
        <v>10</v>
      </c>
      <c r="B13" s="14">
        <v>112851</v>
      </c>
      <c r="C13" s="14">
        <v>88177</v>
      </c>
      <c r="D13" s="14">
        <v>100198</v>
      </c>
      <c r="E13" s="14">
        <v>21579</v>
      </c>
      <c r="F13" s="14">
        <v>73407</v>
      </c>
      <c r="G13" s="14">
        <v>127274</v>
      </c>
      <c r="H13" s="14">
        <v>115219</v>
      </c>
      <c r="I13" s="14">
        <v>108979</v>
      </c>
      <c r="J13" s="14">
        <v>72668</v>
      </c>
      <c r="K13" s="14">
        <v>84562</v>
      </c>
      <c r="L13" s="14">
        <v>39533</v>
      </c>
      <c r="M13" s="14">
        <v>22993</v>
      </c>
      <c r="N13" s="12">
        <f t="shared" si="2"/>
        <v>967440</v>
      </c>
    </row>
    <row r="14" spans="1:14" ht="18.75" customHeight="1">
      <c r="A14" s="15" t="s">
        <v>11</v>
      </c>
      <c r="B14" s="14">
        <v>106302</v>
      </c>
      <c r="C14" s="14">
        <v>77304</v>
      </c>
      <c r="D14" s="14">
        <v>96991</v>
      </c>
      <c r="E14" s="14">
        <v>19366</v>
      </c>
      <c r="F14" s="14">
        <v>68597</v>
      </c>
      <c r="G14" s="14">
        <v>112809</v>
      </c>
      <c r="H14" s="14">
        <v>94538</v>
      </c>
      <c r="I14" s="14">
        <v>95389</v>
      </c>
      <c r="J14" s="14">
        <v>66572</v>
      </c>
      <c r="K14" s="14">
        <v>77346</v>
      </c>
      <c r="L14" s="14">
        <v>36063</v>
      </c>
      <c r="M14" s="14">
        <v>22894</v>
      </c>
      <c r="N14" s="12">
        <f t="shared" si="2"/>
        <v>874171</v>
      </c>
    </row>
    <row r="15" spans="1:14" ht="18.75" customHeight="1">
      <c r="A15" s="15" t="s">
        <v>12</v>
      </c>
      <c r="B15" s="14">
        <v>19121</v>
      </c>
      <c r="C15" s="14">
        <v>15690</v>
      </c>
      <c r="D15" s="14">
        <v>13758</v>
      </c>
      <c r="E15" s="14">
        <v>3757</v>
      </c>
      <c r="F15" s="14">
        <v>13204</v>
      </c>
      <c r="G15" s="14">
        <v>22350</v>
      </c>
      <c r="H15" s="14">
        <v>17569</v>
      </c>
      <c r="I15" s="14">
        <v>14648</v>
      </c>
      <c r="J15" s="14">
        <v>11564</v>
      </c>
      <c r="K15" s="14">
        <v>13074</v>
      </c>
      <c r="L15" s="14">
        <v>5138</v>
      </c>
      <c r="M15" s="14">
        <v>3002</v>
      </c>
      <c r="N15" s="12">
        <f t="shared" si="2"/>
        <v>152875</v>
      </c>
    </row>
    <row r="16" spans="1:14" ht="18.75" customHeight="1">
      <c r="A16" s="16" t="s">
        <v>33</v>
      </c>
      <c r="B16" s="14">
        <f>B17+B18+B19</f>
        <v>5090</v>
      </c>
      <c r="C16" s="14">
        <f>C17+C18+C19</f>
        <v>3966</v>
      </c>
      <c r="D16" s="14">
        <f>D17+D18+D19</f>
        <v>3028</v>
      </c>
      <c r="E16" s="14">
        <f>E17+E18+E19</f>
        <v>792</v>
      </c>
      <c r="F16" s="14">
        <f aca="true" t="shared" si="5" ref="F16:M16">F17+F18+F19</f>
        <v>3182</v>
      </c>
      <c r="G16" s="14">
        <f t="shared" si="5"/>
        <v>5801</v>
      </c>
      <c r="H16" s="14">
        <f t="shared" si="5"/>
        <v>4499</v>
      </c>
      <c r="I16" s="14">
        <f t="shared" si="5"/>
        <v>3821</v>
      </c>
      <c r="J16" s="14">
        <f t="shared" si="5"/>
        <v>2937</v>
      </c>
      <c r="K16" s="14">
        <f t="shared" si="5"/>
        <v>3567</v>
      </c>
      <c r="L16" s="14">
        <f t="shared" si="5"/>
        <v>1347</v>
      </c>
      <c r="M16" s="14">
        <f t="shared" si="5"/>
        <v>741</v>
      </c>
      <c r="N16" s="12">
        <f t="shared" si="2"/>
        <v>38771</v>
      </c>
    </row>
    <row r="17" spans="1:14" ht="18.75" customHeight="1">
      <c r="A17" s="15" t="s">
        <v>30</v>
      </c>
      <c r="B17" s="14">
        <v>3175</v>
      </c>
      <c r="C17" s="14">
        <v>2476</v>
      </c>
      <c r="D17" s="14">
        <v>1827</v>
      </c>
      <c r="E17" s="14">
        <v>477</v>
      </c>
      <c r="F17" s="14">
        <v>1952</v>
      </c>
      <c r="G17" s="14">
        <v>3646</v>
      </c>
      <c r="H17" s="14">
        <v>2966</v>
      </c>
      <c r="I17" s="14">
        <v>2537</v>
      </c>
      <c r="J17" s="14">
        <v>1958</v>
      </c>
      <c r="K17" s="14">
        <v>2440</v>
      </c>
      <c r="L17" s="14">
        <v>920</v>
      </c>
      <c r="M17" s="14">
        <v>509</v>
      </c>
      <c r="N17" s="12">
        <f t="shared" si="2"/>
        <v>24883</v>
      </c>
    </row>
    <row r="18" spans="1:14" ht="18.75" customHeight="1">
      <c r="A18" s="15" t="s">
        <v>31</v>
      </c>
      <c r="B18" s="14">
        <v>407</v>
      </c>
      <c r="C18" s="14">
        <v>269</v>
      </c>
      <c r="D18" s="14">
        <v>256</v>
      </c>
      <c r="E18" s="14">
        <v>50</v>
      </c>
      <c r="F18" s="14">
        <v>186</v>
      </c>
      <c r="G18" s="14">
        <v>358</v>
      </c>
      <c r="H18" s="14">
        <v>283</v>
      </c>
      <c r="I18" s="14">
        <v>215</v>
      </c>
      <c r="J18" s="14">
        <v>174</v>
      </c>
      <c r="K18" s="14">
        <v>241</v>
      </c>
      <c r="L18" s="14">
        <v>121</v>
      </c>
      <c r="M18" s="14">
        <v>70</v>
      </c>
      <c r="N18" s="12">
        <f t="shared" si="2"/>
        <v>2630</v>
      </c>
    </row>
    <row r="19" spans="1:14" ht="18.75" customHeight="1">
      <c r="A19" s="15" t="s">
        <v>32</v>
      </c>
      <c r="B19" s="14">
        <v>1508</v>
      </c>
      <c r="C19" s="14">
        <v>1221</v>
      </c>
      <c r="D19" s="14">
        <v>945</v>
      </c>
      <c r="E19" s="14">
        <v>265</v>
      </c>
      <c r="F19" s="14">
        <v>1044</v>
      </c>
      <c r="G19" s="14">
        <v>1797</v>
      </c>
      <c r="H19" s="14">
        <v>1250</v>
      </c>
      <c r="I19" s="14">
        <v>1069</v>
      </c>
      <c r="J19" s="14">
        <v>805</v>
      </c>
      <c r="K19" s="14">
        <v>886</v>
      </c>
      <c r="L19" s="14">
        <v>306</v>
      </c>
      <c r="M19" s="14">
        <v>162</v>
      </c>
      <c r="N19" s="12">
        <f t="shared" si="2"/>
        <v>11258</v>
      </c>
    </row>
    <row r="20" spans="1:14" ht="18.75" customHeight="1">
      <c r="A20" s="17" t="s">
        <v>13</v>
      </c>
      <c r="B20" s="18">
        <f>B21+B22+B23</f>
        <v>161919</v>
      </c>
      <c r="C20" s="18">
        <f>C21+C22+C23</f>
        <v>103999</v>
      </c>
      <c r="D20" s="18">
        <f>D21+D22+D23</f>
        <v>91117</v>
      </c>
      <c r="E20" s="18">
        <f>E21+E22+E23</f>
        <v>20938</v>
      </c>
      <c r="F20" s="18">
        <f aca="true" t="shared" si="6" ref="F20:M20">F21+F22+F23</f>
        <v>77641</v>
      </c>
      <c r="G20" s="18">
        <f t="shared" si="6"/>
        <v>131451</v>
      </c>
      <c r="H20" s="18">
        <f t="shared" si="6"/>
        <v>141555</v>
      </c>
      <c r="I20" s="18">
        <f t="shared" si="6"/>
        <v>136020</v>
      </c>
      <c r="J20" s="18">
        <f t="shared" si="6"/>
        <v>86401</v>
      </c>
      <c r="K20" s="18">
        <f t="shared" si="6"/>
        <v>139249</v>
      </c>
      <c r="L20" s="18">
        <f t="shared" si="6"/>
        <v>53237</v>
      </c>
      <c r="M20" s="18">
        <f t="shared" si="6"/>
        <v>29174</v>
      </c>
      <c r="N20" s="12">
        <f aca="true" t="shared" si="7" ref="N20:N26">SUM(B20:M20)</f>
        <v>1172701</v>
      </c>
    </row>
    <row r="21" spans="1:14" ht="18.75" customHeight="1">
      <c r="A21" s="13" t="s">
        <v>14</v>
      </c>
      <c r="B21" s="14">
        <v>85206</v>
      </c>
      <c r="C21" s="14">
        <v>59065</v>
      </c>
      <c r="D21" s="14">
        <v>52356</v>
      </c>
      <c r="E21" s="14">
        <v>11926</v>
      </c>
      <c r="F21" s="14">
        <v>43729</v>
      </c>
      <c r="G21" s="14">
        <v>76833</v>
      </c>
      <c r="H21" s="14">
        <v>82586</v>
      </c>
      <c r="I21" s="14">
        <v>76596</v>
      </c>
      <c r="J21" s="14">
        <v>48110</v>
      </c>
      <c r="K21" s="14">
        <v>74994</v>
      </c>
      <c r="L21" s="14">
        <v>28921</v>
      </c>
      <c r="M21" s="14">
        <v>15498</v>
      </c>
      <c r="N21" s="12">
        <f t="shared" si="7"/>
        <v>655820</v>
      </c>
    </row>
    <row r="22" spans="1:14" ht="18.75" customHeight="1">
      <c r="A22" s="13" t="s">
        <v>15</v>
      </c>
      <c r="B22" s="14">
        <v>64715</v>
      </c>
      <c r="C22" s="14">
        <v>36507</v>
      </c>
      <c r="D22" s="14">
        <v>32585</v>
      </c>
      <c r="E22" s="14">
        <v>7343</v>
      </c>
      <c r="F22" s="14">
        <v>27727</v>
      </c>
      <c r="G22" s="14">
        <v>44153</v>
      </c>
      <c r="H22" s="14">
        <v>49418</v>
      </c>
      <c r="I22" s="14">
        <v>50526</v>
      </c>
      <c r="J22" s="14">
        <v>32227</v>
      </c>
      <c r="K22" s="14">
        <v>55206</v>
      </c>
      <c r="L22" s="14">
        <v>21161</v>
      </c>
      <c r="M22" s="14">
        <v>12006</v>
      </c>
      <c r="N22" s="12">
        <f t="shared" si="7"/>
        <v>433574</v>
      </c>
    </row>
    <row r="23" spans="1:14" ht="18.75" customHeight="1">
      <c r="A23" s="13" t="s">
        <v>16</v>
      </c>
      <c r="B23" s="14">
        <v>11998</v>
      </c>
      <c r="C23" s="14">
        <v>8427</v>
      </c>
      <c r="D23" s="14">
        <v>6176</v>
      </c>
      <c r="E23" s="14">
        <v>1669</v>
      </c>
      <c r="F23" s="14">
        <v>6185</v>
      </c>
      <c r="G23" s="14">
        <v>10465</v>
      </c>
      <c r="H23" s="14">
        <v>9551</v>
      </c>
      <c r="I23" s="14">
        <v>8898</v>
      </c>
      <c r="J23" s="14">
        <v>6064</v>
      </c>
      <c r="K23" s="14">
        <v>9049</v>
      </c>
      <c r="L23" s="14">
        <v>3155</v>
      </c>
      <c r="M23" s="14">
        <v>1670</v>
      </c>
      <c r="N23" s="12">
        <f t="shared" si="7"/>
        <v>83307</v>
      </c>
    </row>
    <row r="24" spans="1:14" ht="18.75" customHeight="1">
      <c r="A24" s="17" t="s">
        <v>17</v>
      </c>
      <c r="B24" s="14">
        <f>B25+B26</f>
        <v>58924</v>
      </c>
      <c r="C24" s="14">
        <f>C25+C26</f>
        <v>51890</v>
      </c>
      <c r="D24" s="14">
        <f>D25+D26</f>
        <v>47070</v>
      </c>
      <c r="E24" s="14">
        <f>E25+E26</f>
        <v>13134</v>
      </c>
      <c r="F24" s="14">
        <f aca="true" t="shared" si="8" ref="F24:M24">F25+F26</f>
        <v>46867</v>
      </c>
      <c r="G24" s="14">
        <f t="shared" si="8"/>
        <v>74684</v>
      </c>
      <c r="H24" s="14">
        <f t="shared" si="8"/>
        <v>67215</v>
      </c>
      <c r="I24" s="14">
        <f t="shared" si="8"/>
        <v>44709</v>
      </c>
      <c r="J24" s="14">
        <f t="shared" si="8"/>
        <v>37597</v>
      </c>
      <c r="K24" s="14">
        <f t="shared" si="8"/>
        <v>36323</v>
      </c>
      <c r="L24" s="14">
        <f t="shared" si="8"/>
        <v>12612</v>
      </c>
      <c r="M24" s="14">
        <f t="shared" si="8"/>
        <v>5840</v>
      </c>
      <c r="N24" s="12">
        <f t="shared" si="7"/>
        <v>496865</v>
      </c>
    </row>
    <row r="25" spans="1:14" ht="18.75" customHeight="1">
      <c r="A25" s="13" t="s">
        <v>18</v>
      </c>
      <c r="B25" s="14">
        <v>37711</v>
      </c>
      <c r="C25" s="14">
        <v>33210</v>
      </c>
      <c r="D25" s="14">
        <v>30125</v>
      </c>
      <c r="E25" s="14">
        <v>8406</v>
      </c>
      <c r="F25" s="14">
        <v>29995</v>
      </c>
      <c r="G25" s="14">
        <v>47798</v>
      </c>
      <c r="H25" s="14">
        <v>43018</v>
      </c>
      <c r="I25" s="14">
        <v>28614</v>
      </c>
      <c r="J25" s="14">
        <v>24062</v>
      </c>
      <c r="K25" s="14">
        <v>23247</v>
      </c>
      <c r="L25" s="14">
        <v>8072</v>
      </c>
      <c r="M25" s="14">
        <v>3738</v>
      </c>
      <c r="N25" s="12">
        <f t="shared" si="7"/>
        <v>317996</v>
      </c>
    </row>
    <row r="26" spans="1:14" ht="18.75" customHeight="1">
      <c r="A26" s="13" t="s">
        <v>19</v>
      </c>
      <c r="B26" s="14">
        <v>21213</v>
      </c>
      <c r="C26" s="14">
        <v>18680</v>
      </c>
      <c r="D26" s="14">
        <v>16945</v>
      </c>
      <c r="E26" s="14">
        <v>4728</v>
      </c>
      <c r="F26" s="14">
        <v>16872</v>
      </c>
      <c r="G26" s="14">
        <v>26886</v>
      </c>
      <c r="H26" s="14">
        <v>24197</v>
      </c>
      <c r="I26" s="14">
        <v>16095</v>
      </c>
      <c r="J26" s="14">
        <v>13535</v>
      </c>
      <c r="K26" s="14">
        <v>13076</v>
      </c>
      <c r="L26" s="14">
        <v>4540</v>
      </c>
      <c r="M26" s="14">
        <v>2102</v>
      </c>
      <c r="N26" s="12">
        <f t="shared" si="7"/>
        <v>178869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0.9990692955548669</v>
      </c>
      <c r="E32" s="23">
        <f t="shared" si="9"/>
        <v>0.9941284157585918</v>
      </c>
      <c r="F32" s="23">
        <f t="shared" si="9"/>
        <v>1</v>
      </c>
      <c r="G32" s="23">
        <f t="shared" si="9"/>
        <v>1</v>
      </c>
      <c r="H32" s="23">
        <f t="shared" si="9"/>
        <v>0.9971875403927417</v>
      </c>
      <c r="I32" s="23">
        <f t="shared" si="9"/>
        <v>0.9979432159725204</v>
      </c>
      <c r="J32" s="23">
        <f t="shared" si="9"/>
        <v>1</v>
      </c>
      <c r="K32" s="23">
        <f t="shared" si="9"/>
        <v>1</v>
      </c>
      <c r="L32" s="23">
        <f t="shared" si="9"/>
        <v>0.9998143132323171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1.5777302315402457</v>
      </c>
      <c r="E35" s="26">
        <f>E32*E34</f>
        <v>1.9451116582732606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1.6782666304809843</v>
      </c>
      <c r="I35" s="26">
        <f t="shared" si="10"/>
        <v>1.6385229663052812</v>
      </c>
      <c r="J35" s="26">
        <f t="shared" si="10"/>
        <v>1.8492</v>
      </c>
      <c r="K35" s="26">
        <f t="shared" si="10"/>
        <v>1.7679</v>
      </c>
      <c r="L35" s="26">
        <f t="shared" si="10"/>
        <v>2.0994100949252195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868474.68</v>
      </c>
      <c r="C37" s="29">
        <f>ROUND(+C7*C35,2)</f>
        <v>631163.77</v>
      </c>
      <c r="D37" s="29">
        <f>ROUND(+D7*D35,2)</f>
        <v>590468.69</v>
      </c>
      <c r="E37" s="29">
        <f>ROUND(+E7*E35,2)</f>
        <v>167077.31</v>
      </c>
      <c r="F37" s="29">
        <f aca="true" t="shared" si="11" ref="F37:M37">ROUND(+F7*F35,2)</f>
        <v>545714.41</v>
      </c>
      <c r="G37" s="29">
        <f t="shared" si="11"/>
        <v>734766.04</v>
      </c>
      <c r="H37" s="29">
        <f t="shared" si="11"/>
        <v>810200</v>
      </c>
      <c r="I37" s="29">
        <f t="shared" si="11"/>
        <v>694533.84</v>
      </c>
      <c r="J37" s="29">
        <f t="shared" si="11"/>
        <v>560618.27</v>
      </c>
      <c r="K37" s="29">
        <f t="shared" si="11"/>
        <v>663365.58</v>
      </c>
      <c r="L37" s="29">
        <f t="shared" si="11"/>
        <v>342224.84</v>
      </c>
      <c r="M37" s="29">
        <f t="shared" si="11"/>
        <v>195960.73</v>
      </c>
      <c r="N37" s="29">
        <f>SUM(B37:M37)</f>
        <v>6804568.16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-105061</v>
      </c>
      <c r="C39" s="30">
        <f>+C40+C43+C50</f>
        <v>-103660</v>
      </c>
      <c r="D39" s="30">
        <f>+D40+D43+D50</f>
        <v>-66770</v>
      </c>
      <c r="E39" s="30">
        <f>+E40+E43+E50</f>
        <v>-19490</v>
      </c>
      <c r="F39" s="30">
        <f aca="true" t="shared" si="12" ref="F39:M39">+F40+F43+F50</f>
        <v>-52523</v>
      </c>
      <c r="G39" s="30">
        <f t="shared" si="12"/>
        <v>-98883</v>
      </c>
      <c r="H39" s="30">
        <f t="shared" si="12"/>
        <v>-127495</v>
      </c>
      <c r="I39" s="30">
        <f t="shared" si="12"/>
        <v>-60936</v>
      </c>
      <c r="J39" s="30">
        <f t="shared" si="12"/>
        <v>-76787</v>
      </c>
      <c r="K39" s="30">
        <f t="shared" si="12"/>
        <v>-63321</v>
      </c>
      <c r="L39" s="30">
        <f t="shared" si="12"/>
        <v>-45740</v>
      </c>
      <c r="M39" s="30">
        <f t="shared" si="12"/>
        <v>-27986</v>
      </c>
      <c r="N39" s="30">
        <f>+N40+N43+N50</f>
        <v>-848652</v>
      </c>
      <c r="P39" s="42"/>
    </row>
    <row r="40" spans="1:16" ht="18.75" customHeight="1">
      <c r="A40" s="17" t="s">
        <v>70</v>
      </c>
      <c r="B40" s="31">
        <f>B41+B42</f>
        <v>-104061</v>
      </c>
      <c r="C40" s="31">
        <f>C41+C42</f>
        <v>-102660</v>
      </c>
      <c r="D40" s="31">
        <f>D41+D42</f>
        <v>-66270</v>
      </c>
      <c r="E40" s="31">
        <f>E41+E42</f>
        <v>-18990</v>
      </c>
      <c r="F40" s="31">
        <f aca="true" t="shared" si="13" ref="F40:M40">F41+F42</f>
        <v>-52023</v>
      </c>
      <c r="G40" s="31">
        <f t="shared" si="13"/>
        <v>-98883</v>
      </c>
      <c r="H40" s="31">
        <f t="shared" si="13"/>
        <v>-126495</v>
      </c>
      <c r="I40" s="31">
        <f t="shared" si="13"/>
        <v>-60936</v>
      </c>
      <c r="J40" s="31">
        <f t="shared" si="13"/>
        <v>-76287</v>
      </c>
      <c r="K40" s="31">
        <f t="shared" si="13"/>
        <v>-63321</v>
      </c>
      <c r="L40" s="31">
        <f t="shared" si="13"/>
        <v>-45240</v>
      </c>
      <c r="M40" s="31">
        <f t="shared" si="13"/>
        <v>-27486</v>
      </c>
      <c r="N40" s="30">
        <f aca="true" t="shared" si="14" ref="N40:N50">SUM(B40:M40)</f>
        <v>-842652</v>
      </c>
      <c r="P40" s="42"/>
    </row>
    <row r="41" spans="1:16" ht="18.75" customHeight="1">
      <c r="A41" s="13" t="s">
        <v>67</v>
      </c>
      <c r="B41" s="20">
        <f>ROUND(-B9*$D$3,2)</f>
        <v>-104061</v>
      </c>
      <c r="C41" s="20">
        <f>ROUND(-C9*$D$3,2)</f>
        <v>-102660</v>
      </c>
      <c r="D41" s="20">
        <f>ROUND(-D9*$D$3,2)</f>
        <v>-66270</v>
      </c>
      <c r="E41" s="20">
        <f>ROUND(-E9*$D$3,2)</f>
        <v>-18990</v>
      </c>
      <c r="F41" s="20">
        <f aca="true" t="shared" si="15" ref="F41:M41">ROUND(-F9*$D$3,2)</f>
        <v>-52023</v>
      </c>
      <c r="G41" s="20">
        <f t="shared" si="15"/>
        <v>-98883</v>
      </c>
      <c r="H41" s="20">
        <f t="shared" si="15"/>
        <v>-126495</v>
      </c>
      <c r="I41" s="20">
        <f t="shared" si="15"/>
        <v>-60936</v>
      </c>
      <c r="J41" s="20">
        <f t="shared" si="15"/>
        <v>-76287</v>
      </c>
      <c r="K41" s="20">
        <f t="shared" si="15"/>
        <v>-63321</v>
      </c>
      <c r="L41" s="20">
        <f t="shared" si="15"/>
        <v>-45240</v>
      </c>
      <c r="M41" s="20">
        <f t="shared" si="15"/>
        <v>-27486</v>
      </c>
      <c r="N41" s="56">
        <f t="shared" si="14"/>
        <v>-842652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-1000</v>
      </c>
      <c r="C43" s="31">
        <f t="shared" si="17"/>
        <v>-1000</v>
      </c>
      <c r="D43" s="31">
        <f t="shared" si="17"/>
        <v>-500</v>
      </c>
      <c r="E43" s="31">
        <f t="shared" si="17"/>
        <v>-500</v>
      </c>
      <c r="F43" s="31">
        <f t="shared" si="17"/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-500</v>
      </c>
      <c r="M43" s="31">
        <f t="shared" si="17"/>
        <v>-500</v>
      </c>
      <c r="N43" s="31">
        <f>SUM(N44:N49)</f>
        <v>-6000</v>
      </c>
      <c r="P43" s="49"/>
    </row>
    <row r="44" spans="1:16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  <c r="P44" s="68"/>
    </row>
    <row r="45" spans="1:16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8"/>
    </row>
    <row r="46" spans="1:16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  <c r="P46" s="68"/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763413.68</v>
      </c>
      <c r="C52" s="34">
        <f aca="true" t="shared" si="18" ref="C52:M52">+C37+C39</f>
        <v>527503.77</v>
      </c>
      <c r="D52" s="34">
        <f t="shared" si="18"/>
        <v>523698.68999999994</v>
      </c>
      <c r="E52" s="34">
        <f t="shared" si="18"/>
        <v>147587.31</v>
      </c>
      <c r="F52" s="34">
        <f t="shared" si="18"/>
        <v>493191.41000000003</v>
      </c>
      <c r="G52" s="34">
        <f t="shared" si="18"/>
        <v>635883.04</v>
      </c>
      <c r="H52" s="34">
        <f t="shared" si="18"/>
        <v>682705</v>
      </c>
      <c r="I52" s="34">
        <f t="shared" si="18"/>
        <v>633597.84</v>
      </c>
      <c r="J52" s="34">
        <f t="shared" si="18"/>
        <v>483831.27</v>
      </c>
      <c r="K52" s="34">
        <f t="shared" si="18"/>
        <v>600044.58</v>
      </c>
      <c r="L52" s="34">
        <f t="shared" si="18"/>
        <v>296484.84</v>
      </c>
      <c r="M52" s="34">
        <f t="shared" si="18"/>
        <v>167974.73</v>
      </c>
      <c r="N52" s="34">
        <f>SUM(B52:M52)</f>
        <v>5955916.16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5955916.13</v>
      </c>
      <c r="P55" s="42"/>
    </row>
    <row r="56" spans="1:14" ht="18.75" customHeight="1">
      <c r="A56" s="17" t="s">
        <v>80</v>
      </c>
      <c r="B56" s="44">
        <v>112205.78</v>
      </c>
      <c r="C56" s="44">
        <v>79937.24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192143.02000000002</v>
      </c>
    </row>
    <row r="57" spans="1:14" ht="18.75" customHeight="1">
      <c r="A57" s="17" t="s">
        <v>81</v>
      </c>
      <c r="B57" s="44">
        <v>172615.81</v>
      </c>
      <c r="C57" s="44">
        <v>137115.31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309731.12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523698.69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523698.69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102762.5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102762.5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79809.49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79809.49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240215.25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240215.25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280829.87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280829.87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116543.44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116543.44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-18516.3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-18516.3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108852.17</v>
      </c>
      <c r="K65" s="43">
        <v>0</v>
      </c>
      <c r="L65" s="43">
        <v>0</v>
      </c>
      <c r="M65" s="43">
        <v>0</v>
      </c>
      <c r="N65" s="34">
        <f t="shared" si="19"/>
        <v>108852.17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72197.64</v>
      </c>
      <c r="L66" s="43">
        <v>0</v>
      </c>
      <c r="M66" s="43">
        <v>0</v>
      </c>
      <c r="N66" s="31">
        <f t="shared" si="19"/>
        <v>72197.64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122192.14</v>
      </c>
      <c r="M67" s="43">
        <v>0</v>
      </c>
      <c r="N67" s="34">
        <f t="shared" si="19"/>
        <v>122192.14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167974.73</v>
      </c>
      <c r="N68" s="31">
        <f t="shared" si="19"/>
        <v>167974.73</v>
      </c>
    </row>
    <row r="69" spans="1:14" ht="18.75" customHeight="1">
      <c r="A69" s="40" t="s">
        <v>92</v>
      </c>
      <c r="B69" s="38">
        <v>478592.08</v>
      </c>
      <c r="C69" s="38">
        <v>310451.22</v>
      </c>
      <c r="D69" s="43">
        <v>0</v>
      </c>
      <c r="E69" s="38">
        <v>44824.81</v>
      </c>
      <c r="F69" s="38">
        <v>413381.92</v>
      </c>
      <c r="G69" s="38">
        <v>395667.78</v>
      </c>
      <c r="H69" s="38">
        <v>285331.68</v>
      </c>
      <c r="I69" s="38">
        <v>652114.14</v>
      </c>
      <c r="J69" s="38">
        <v>374979.1</v>
      </c>
      <c r="K69" s="38">
        <v>527846.94</v>
      </c>
      <c r="L69" s="38">
        <v>174292.7</v>
      </c>
      <c r="M69" s="43">
        <v>0</v>
      </c>
      <c r="N69" s="38">
        <f>SUM(B69:M69)</f>
        <v>3657482.37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1.9426818123721883</v>
      </c>
      <c r="C73" s="54">
        <v>1.937383488194655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1.6939999901236031</v>
      </c>
      <c r="C74" s="54">
        <v>1.5946000093000297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1.5777302192105853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1.9451116466424514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1.8176000119904479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1.4482999822600673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1.699013387764572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1.6160420998566851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1.6385229712322886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1.8492000145134053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1.7678999968019444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2.0994100975400283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2.0889999573588045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2014-12-23T18:24:53Z</dcterms:modified>
  <cp:category/>
  <cp:version/>
  <cp:contentType/>
  <cp:contentStatus/>
</cp:coreProperties>
</file>