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<sst xmlns="http://schemas.openxmlformats.org/spreadsheetml/2006/main" count="100" uniqueCount="98">
  <si>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</si>
  <si>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</si>
  <si>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</si>
  <si>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</si>
  <si>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</si>
  <si>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</si>
  <si>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</si>
  <si>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</si>
  <si>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</si>
  <si>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</si>
  <si>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</si>
  <si>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</si>
  <si>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</si>
  <si>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</si>
  <si>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</si>
  <si>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</si>
  <si>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</si>
  <si>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</si>
  <si>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</si>
  <si>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</si>
  <si>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</si>
  <si>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</si>
  <si>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</si>
  <si>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</si>
  <si>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</si>
  <si>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</si>
  <si>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</si>
  <si>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</si>
  <si>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</si>
  <si>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</si>
  <si>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</si>
  <si>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</si>
  <si>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</si>
  <si>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</si>
  <si>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</si>
  <si>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</si>
  <si>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</si>
  <si>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</si>
  <si>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</si>
  <si>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</si>
  <si>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</si>
  <si>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</si>
  <si>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</si>
  <si>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</si>
  <si>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</si>
  <si>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</si>
  <si>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</si>
  <si>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</si>
  <si>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</si>
  <si>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</si>
  <si>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</si>
  <si>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</si>
  <si>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</si>
  <si>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</si>
  <si>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</si>
  <si>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</si>
  <si>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</si>
  <si>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</si>
  <si>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</si>
  <si>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</si>
  <si>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</si>
  <si>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</si>
  <si>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</si>
  <si>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</si>
  <si>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</si>
  <si>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</si>
  <si>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</si>
  <si>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</si>
  <si>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</si>
  <si>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</si>
  <si>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</si>
  <si>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</si>
  <si>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</si>
  <si>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</si>
  <si>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</si>
  <si>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</si>
  <si>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</si>
  <si>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</si>
  <si>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</si>
  <si>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</si>
  <si>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</si>
  <si>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</si>
  <si>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</si>
  <si>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</si>
  <si>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</si>
  <si>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</si>
  <si>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</si>
  <si>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</si>
  <si>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</si>
  <si>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</si>
  <si>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</si>
  <si>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</si>
  <si>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</si>
  <si>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</si>
  <si>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09/12/14 - VENCIMENTO 16/12/14</t>
  </si>
  <si>
    <t>6.3. Revisão de Remuneração pelo Transporte Coletivo (1)</t>
  </si>
  <si>
    <t>9. Tarifa de Remuneração Líquida Por Passageiro (2)</t>
  </si>
  <si>
    <t>Nota: (1) Linhas Noturnas ou linhas da madrugada - operação controlada - agosto/14 para a área 7.0; período de setebro e outubro/14, para as áreas 1.0, 4.1 e 7.0. 
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</si>
</sst>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412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412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412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0" sqref="A90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518729</v>
      </c>
      <c r="C7" s="10">
        <f>C8+C20+C24</f>
        <v>382963</v>
      </c>
      <c r="D7" s="10">
        <f>D8+D20+D24</f>
        <v>385702</v>
      </c>
      <c r="E7" s="10">
        <f>E8+E20+E24</f>
        <v>89927</v>
      </c>
      <c r="F7" s="10">
        <f aca="true" t="shared" si="0" ref="F7:M7">F8+F20+F24</f>
        <v>307309</v>
      </c>
      <c r="G7" s="10">
        <f t="shared" si="0"/>
        <v>518102</v>
      </c>
      <c r="H7" s="10">
        <f t="shared" si="0"/>
        <v>488194</v>
      </c>
      <c r="I7" s="10">
        <f t="shared" si="0"/>
        <v>440490</v>
      </c>
      <c r="J7" s="10">
        <f t="shared" si="0"/>
        <v>313527</v>
      </c>
      <c r="K7" s="10">
        <f t="shared" si="0"/>
        <v>390220</v>
      </c>
      <c r="L7" s="10">
        <f t="shared" si="0"/>
        <v>168308</v>
      </c>
      <c r="M7" s="10">
        <f t="shared" si="0"/>
        <v>97658</v>
      </c>
      <c r="N7" s="10">
        <f>+N8+N20+N24</f>
        <v>4101129</v>
      </c>
      <c r="P7" s="41"/>
    </row>
    <row r="8" spans="1:14" ht="18.75" customHeight="1">
      <c r="A8" s="11" t="s">
        <v>33</v>
      </c>
      <c r="B8" s="12">
        <f>+B9+B12+B16</f>
        <v>289839</v>
      </c>
      <c r="C8" s="12">
        <f>+C9+C12+C16</f>
        <v>224609</v>
      </c>
      <c r="D8" s="12">
        <f>+D9+D12+D16</f>
        <v>243120</v>
      </c>
      <c r="E8" s="12">
        <f>+E9+E12+E16</f>
        <v>54165</v>
      </c>
      <c r="F8" s="12">
        <f aca="true" t="shared" si="1" ref="F8:M8">+F9+F12+F16</f>
        <v>180020</v>
      </c>
      <c r="G8" s="12">
        <f t="shared" si="1"/>
        <v>306816</v>
      </c>
      <c r="H8" s="12">
        <f t="shared" si="1"/>
        <v>287650</v>
      </c>
      <c r="I8" s="12">
        <f t="shared" si="1"/>
        <v>252813</v>
      </c>
      <c r="J8" s="12">
        <f t="shared" si="1"/>
        <v>184514</v>
      </c>
      <c r="K8" s="12">
        <f t="shared" si="1"/>
        <v>208115</v>
      </c>
      <c r="L8" s="12">
        <f t="shared" si="1"/>
        <v>100874</v>
      </c>
      <c r="M8" s="12">
        <f t="shared" si="1"/>
        <v>61524</v>
      </c>
      <c r="N8" s="12">
        <f>SUM(B8:M8)</f>
        <v>2394059</v>
      </c>
    </row>
    <row r="9" spans="1:14" ht="18.75" customHeight="1">
      <c r="A9" s="13" t="s">
        <v>7</v>
      </c>
      <c r="B9" s="14">
        <v>34509</v>
      </c>
      <c r="C9" s="14">
        <v>33578</v>
      </c>
      <c r="D9" s="14">
        <v>22666</v>
      </c>
      <c r="E9" s="14">
        <v>6450</v>
      </c>
      <c r="F9" s="14">
        <v>17358</v>
      </c>
      <c r="G9" s="14">
        <v>32570</v>
      </c>
      <c r="H9" s="14">
        <v>42638</v>
      </c>
      <c r="I9" s="14">
        <v>20939</v>
      </c>
      <c r="J9" s="14">
        <v>25736</v>
      </c>
      <c r="K9" s="14">
        <v>21412</v>
      </c>
      <c r="L9" s="14">
        <v>15322</v>
      </c>
      <c r="M9" s="14">
        <v>9603</v>
      </c>
      <c r="N9" s="12">
        <f aca="true" t="shared" si="2" ref="N9:N19">SUM(B9:M9)</f>
        <v>282781</v>
      </c>
    </row>
    <row r="10" spans="1:14" ht="18.75" customHeight="1">
      <c r="A10" s="15" t="s">
        <v>8</v>
      </c>
      <c r="B10" s="14">
        <f>+B9-B11</f>
        <v>34509</v>
      </c>
      <c r="C10" s="14">
        <f>+C9-C11</f>
        <v>33578</v>
      </c>
      <c r="D10" s="14">
        <f>+D9-D11</f>
        <v>22666</v>
      </c>
      <c r="E10" s="14">
        <f>+E9-E11</f>
        <v>6450</v>
      </c>
      <c r="F10" s="14">
        <f aca="true" t="shared" si="3" ref="F10:M10">+F9-F11</f>
        <v>17358</v>
      </c>
      <c r="G10" s="14">
        <f t="shared" si="3"/>
        <v>32570</v>
      </c>
      <c r="H10" s="14">
        <f t="shared" si="3"/>
        <v>42638</v>
      </c>
      <c r="I10" s="14">
        <f t="shared" si="3"/>
        <v>20939</v>
      </c>
      <c r="J10" s="14">
        <f t="shared" si="3"/>
        <v>25736</v>
      </c>
      <c r="K10" s="14">
        <f t="shared" si="3"/>
        <v>21412</v>
      </c>
      <c r="L10" s="14">
        <f t="shared" si="3"/>
        <v>15322</v>
      </c>
      <c r="M10" s="14">
        <f t="shared" si="3"/>
        <v>9603</v>
      </c>
      <c r="N10" s="12">
        <f t="shared" si="2"/>
        <v>282781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248748</v>
      </c>
      <c r="C12" s="14">
        <f>C13+C14+C15</f>
        <v>185916</v>
      </c>
      <c r="D12" s="14">
        <f>D13+D14+D15</f>
        <v>216805</v>
      </c>
      <c r="E12" s="14">
        <f>E13+E14+E15</f>
        <v>46699</v>
      </c>
      <c r="F12" s="14">
        <f aca="true" t="shared" si="4" ref="F12:M12">F13+F14+F15</f>
        <v>158590</v>
      </c>
      <c r="G12" s="14">
        <f t="shared" si="4"/>
        <v>267242</v>
      </c>
      <c r="H12" s="14">
        <f t="shared" si="4"/>
        <v>239204</v>
      </c>
      <c r="I12" s="14">
        <f t="shared" si="4"/>
        <v>226943</v>
      </c>
      <c r="J12" s="14">
        <f t="shared" si="4"/>
        <v>155054</v>
      </c>
      <c r="K12" s="14">
        <f t="shared" si="4"/>
        <v>182257</v>
      </c>
      <c r="L12" s="14">
        <f t="shared" si="4"/>
        <v>83825</v>
      </c>
      <c r="M12" s="14">
        <f t="shared" si="4"/>
        <v>51064</v>
      </c>
      <c r="N12" s="12">
        <f t="shared" si="2"/>
        <v>2062347</v>
      </c>
    </row>
    <row r="13" spans="1:14" ht="18.75" customHeight="1">
      <c r="A13" s="15" t="s">
        <v>10</v>
      </c>
      <c r="B13" s="14">
        <v>112142</v>
      </c>
      <c r="C13" s="14">
        <v>85055</v>
      </c>
      <c r="D13" s="14">
        <v>98308</v>
      </c>
      <c r="E13" s="14">
        <v>21241</v>
      </c>
      <c r="F13" s="14">
        <v>70927</v>
      </c>
      <c r="G13" s="14">
        <v>122767</v>
      </c>
      <c r="H13" s="14">
        <v>116473</v>
      </c>
      <c r="I13" s="14">
        <v>107185</v>
      </c>
      <c r="J13" s="14">
        <v>70838</v>
      </c>
      <c r="K13" s="14">
        <v>83811</v>
      </c>
      <c r="L13" s="14">
        <v>38890</v>
      </c>
      <c r="M13" s="14">
        <v>23089</v>
      </c>
      <c r="N13" s="12">
        <f t="shared" si="2"/>
        <v>950726</v>
      </c>
    </row>
    <row r="14" spans="1:14" ht="18.75" customHeight="1">
      <c r="A14" s="15" t="s">
        <v>11</v>
      </c>
      <c r="B14" s="14">
        <v>111122</v>
      </c>
      <c r="C14" s="14">
        <v>79567</v>
      </c>
      <c r="D14" s="14">
        <v>99977</v>
      </c>
      <c r="E14" s="14">
        <v>20434</v>
      </c>
      <c r="F14" s="14">
        <v>69686</v>
      </c>
      <c r="G14" s="14">
        <v>115479</v>
      </c>
      <c r="H14" s="14">
        <v>99120</v>
      </c>
      <c r="I14" s="14">
        <v>99237</v>
      </c>
      <c r="J14" s="14">
        <v>68561</v>
      </c>
      <c r="K14" s="14">
        <v>80617</v>
      </c>
      <c r="L14" s="14">
        <v>37774</v>
      </c>
      <c r="M14" s="14">
        <v>23981</v>
      </c>
      <c r="N14" s="12">
        <f t="shared" si="2"/>
        <v>905555</v>
      </c>
    </row>
    <row r="15" spans="1:14" ht="18.75" customHeight="1">
      <c r="A15" s="15" t="s">
        <v>12</v>
      </c>
      <c r="B15" s="14">
        <v>25484</v>
      </c>
      <c r="C15" s="14">
        <v>21294</v>
      </c>
      <c r="D15" s="14">
        <v>18520</v>
      </c>
      <c r="E15" s="14">
        <v>5024</v>
      </c>
      <c r="F15" s="14">
        <v>17977</v>
      </c>
      <c r="G15" s="14">
        <v>28996</v>
      </c>
      <c r="H15" s="14">
        <v>23611</v>
      </c>
      <c r="I15" s="14">
        <v>20521</v>
      </c>
      <c r="J15" s="14">
        <v>15655</v>
      </c>
      <c r="K15" s="14">
        <v>17829</v>
      </c>
      <c r="L15" s="14">
        <v>7161</v>
      </c>
      <c r="M15" s="14">
        <v>3994</v>
      </c>
      <c r="N15" s="12">
        <f t="shared" si="2"/>
        <v>206066</v>
      </c>
    </row>
    <row r="16" spans="1:14" ht="18.75" customHeight="1">
      <c r="A16" s="16" t="s">
        <v>32</v>
      </c>
      <c r="B16" s="14">
        <f>B17+B18+B19</f>
        <v>6582</v>
      </c>
      <c r="C16" s="14">
        <f>C17+C18+C19</f>
        <v>5115</v>
      </c>
      <c r="D16" s="14">
        <f>D17+D18+D19</f>
        <v>3649</v>
      </c>
      <c r="E16" s="14">
        <f>E17+E18+E19</f>
        <v>1016</v>
      </c>
      <c r="F16" s="14">
        <f aca="true" t="shared" si="5" ref="F16:M16">F17+F18+F19</f>
        <v>4072</v>
      </c>
      <c r="G16" s="14">
        <f t="shared" si="5"/>
        <v>7004</v>
      </c>
      <c r="H16" s="14">
        <f t="shared" si="5"/>
        <v>5808</v>
      </c>
      <c r="I16" s="14">
        <f t="shared" si="5"/>
        <v>4931</v>
      </c>
      <c r="J16" s="14">
        <f t="shared" si="5"/>
        <v>3724</v>
      </c>
      <c r="K16" s="14">
        <f t="shared" si="5"/>
        <v>4446</v>
      </c>
      <c r="L16" s="14">
        <f t="shared" si="5"/>
        <v>1727</v>
      </c>
      <c r="M16" s="14">
        <f t="shared" si="5"/>
        <v>857</v>
      </c>
      <c r="N16" s="12">
        <f t="shared" si="2"/>
        <v>48931</v>
      </c>
    </row>
    <row r="17" spans="1:14" ht="18.75" customHeight="1">
      <c r="A17" s="15" t="s">
        <v>29</v>
      </c>
      <c r="B17" s="14">
        <v>3323</v>
      </c>
      <c r="C17" s="14">
        <v>2597</v>
      </c>
      <c r="D17" s="14">
        <v>1829</v>
      </c>
      <c r="E17" s="14">
        <v>478</v>
      </c>
      <c r="F17" s="14">
        <v>2006</v>
      </c>
      <c r="G17" s="14">
        <v>3702</v>
      </c>
      <c r="H17" s="14">
        <v>3075</v>
      </c>
      <c r="I17" s="14">
        <v>2738</v>
      </c>
      <c r="J17" s="14">
        <v>2053</v>
      </c>
      <c r="K17" s="14">
        <v>2522</v>
      </c>
      <c r="L17" s="14">
        <v>999</v>
      </c>
      <c r="M17" s="14">
        <v>461</v>
      </c>
      <c r="N17" s="12">
        <f t="shared" si="2"/>
        <v>25783</v>
      </c>
    </row>
    <row r="18" spans="1:14" ht="18.75" customHeight="1">
      <c r="A18" s="15" t="s">
        <v>30</v>
      </c>
      <c r="B18" s="14">
        <v>496</v>
      </c>
      <c r="C18" s="14">
        <v>300</v>
      </c>
      <c r="D18" s="14">
        <v>196</v>
      </c>
      <c r="E18" s="14">
        <v>54</v>
      </c>
      <c r="F18" s="14">
        <v>173</v>
      </c>
      <c r="G18" s="14">
        <v>349</v>
      </c>
      <c r="H18" s="14">
        <v>289</v>
      </c>
      <c r="I18" s="14">
        <v>195</v>
      </c>
      <c r="J18" s="14">
        <v>161</v>
      </c>
      <c r="K18" s="14">
        <v>233</v>
      </c>
      <c r="L18" s="14">
        <v>110</v>
      </c>
      <c r="M18" s="14">
        <v>66</v>
      </c>
      <c r="N18" s="12">
        <f t="shared" si="2"/>
        <v>2622</v>
      </c>
    </row>
    <row r="19" spans="1:14" ht="18.75" customHeight="1">
      <c r="A19" s="15" t="s">
        <v>31</v>
      </c>
      <c r="B19" s="14">
        <v>2763</v>
      </c>
      <c r="C19" s="14">
        <v>2218</v>
      </c>
      <c r="D19" s="14">
        <v>1624</v>
      </c>
      <c r="E19" s="14">
        <v>484</v>
      </c>
      <c r="F19" s="14">
        <v>1893</v>
      </c>
      <c r="G19" s="14">
        <v>2953</v>
      </c>
      <c r="H19" s="14">
        <v>2444</v>
      </c>
      <c r="I19" s="14">
        <v>1998</v>
      </c>
      <c r="J19" s="14">
        <v>1510</v>
      </c>
      <c r="K19" s="14">
        <v>1691</v>
      </c>
      <c r="L19" s="14">
        <v>618</v>
      </c>
      <c r="M19" s="14">
        <v>330</v>
      </c>
      <c r="N19" s="12">
        <f t="shared" si="2"/>
        <v>20526</v>
      </c>
    </row>
    <row r="20" spans="1:14" ht="18.75" customHeight="1">
      <c r="A20" s="17" t="s">
        <v>13</v>
      </c>
      <c r="B20" s="18">
        <f>B21+B22+B23</f>
        <v>167895</v>
      </c>
      <c r="C20" s="18">
        <f>C21+C22+C23</f>
        <v>106281</v>
      </c>
      <c r="D20" s="18">
        <f>D21+D22+D23</f>
        <v>94358</v>
      </c>
      <c r="E20" s="18">
        <f>E21+E22+E23</f>
        <v>21777</v>
      </c>
      <c r="F20" s="18">
        <f aca="true" t="shared" si="6" ref="F20:M20">F21+F22+F23</f>
        <v>79095</v>
      </c>
      <c r="G20" s="18">
        <f t="shared" si="6"/>
        <v>135549</v>
      </c>
      <c r="H20" s="18">
        <f t="shared" si="6"/>
        <v>133834</v>
      </c>
      <c r="I20" s="18">
        <f t="shared" si="6"/>
        <v>140997</v>
      </c>
      <c r="J20" s="18">
        <f t="shared" si="6"/>
        <v>90158</v>
      </c>
      <c r="K20" s="18">
        <f t="shared" si="6"/>
        <v>143385</v>
      </c>
      <c r="L20" s="18">
        <f t="shared" si="6"/>
        <v>54418</v>
      </c>
      <c r="M20" s="18">
        <f t="shared" si="6"/>
        <v>29968</v>
      </c>
      <c r="N20" s="12">
        <f aca="true" t="shared" si="7" ref="N20:N26">SUM(B20:M20)</f>
        <v>1197715</v>
      </c>
    </row>
    <row r="21" spans="1:14" ht="18.75" customHeight="1">
      <c r="A21" s="13" t="s">
        <v>14</v>
      </c>
      <c r="B21" s="14">
        <v>84048</v>
      </c>
      <c r="C21" s="14">
        <v>56245</v>
      </c>
      <c r="D21" s="14">
        <v>50743</v>
      </c>
      <c r="E21" s="14">
        <v>11820</v>
      </c>
      <c r="F21" s="14">
        <v>41386</v>
      </c>
      <c r="G21" s="14">
        <v>73186</v>
      </c>
      <c r="H21" s="14">
        <v>72524</v>
      </c>
      <c r="I21" s="14">
        <v>75197</v>
      </c>
      <c r="J21" s="14">
        <v>47169</v>
      </c>
      <c r="K21" s="14">
        <v>74137</v>
      </c>
      <c r="L21" s="14">
        <v>28326</v>
      </c>
      <c r="M21" s="14">
        <v>15150</v>
      </c>
      <c r="N21" s="12">
        <f t="shared" si="7"/>
        <v>629931</v>
      </c>
    </row>
    <row r="22" spans="1:14" ht="18.75" customHeight="1">
      <c r="A22" s="13" t="s">
        <v>15</v>
      </c>
      <c r="B22" s="14">
        <v>67879</v>
      </c>
      <c r="C22" s="14">
        <v>39260</v>
      </c>
      <c r="D22" s="14">
        <v>35669</v>
      </c>
      <c r="E22" s="14">
        <v>7807</v>
      </c>
      <c r="F22" s="14">
        <v>29466</v>
      </c>
      <c r="G22" s="14">
        <v>48770</v>
      </c>
      <c r="H22" s="14">
        <v>49823</v>
      </c>
      <c r="I22" s="14">
        <v>53534</v>
      </c>
      <c r="J22" s="14">
        <v>34753</v>
      </c>
      <c r="K22" s="14">
        <v>57092</v>
      </c>
      <c r="L22" s="14">
        <v>21831</v>
      </c>
      <c r="M22" s="14">
        <v>12700</v>
      </c>
      <c r="N22" s="12">
        <f t="shared" si="7"/>
        <v>458584</v>
      </c>
    </row>
    <row r="23" spans="1:14" ht="18.75" customHeight="1">
      <c r="A23" s="13" t="s">
        <v>16</v>
      </c>
      <c r="B23" s="14">
        <v>15968</v>
      </c>
      <c r="C23" s="14">
        <v>10776</v>
      </c>
      <c r="D23" s="14">
        <v>7946</v>
      </c>
      <c r="E23" s="14">
        <v>2150</v>
      </c>
      <c r="F23" s="14">
        <v>8243</v>
      </c>
      <c r="G23" s="14">
        <v>13593</v>
      </c>
      <c r="H23" s="14">
        <v>11487</v>
      </c>
      <c r="I23" s="14">
        <v>12266</v>
      </c>
      <c r="J23" s="14">
        <v>8236</v>
      </c>
      <c r="K23" s="14">
        <v>12156</v>
      </c>
      <c r="L23" s="14">
        <v>4261</v>
      </c>
      <c r="M23" s="14">
        <v>2118</v>
      </c>
      <c r="N23" s="12">
        <f t="shared" si="7"/>
        <v>109200</v>
      </c>
    </row>
    <row r="24" spans="1:14" ht="18.75" customHeight="1">
      <c r="A24" s="17" t="s">
        <v>17</v>
      </c>
      <c r="B24" s="14">
        <f>B25+B26</f>
        <v>60995</v>
      </c>
      <c r="C24" s="14">
        <f>C25+C26</f>
        <v>52073</v>
      </c>
      <c r="D24" s="14">
        <f>D25+D26</f>
        <v>48224</v>
      </c>
      <c r="E24" s="14">
        <f>E25+E26</f>
        <v>13985</v>
      </c>
      <c r="F24" s="14">
        <f aca="true" t="shared" si="8" ref="F24:M24">F25+F26</f>
        <v>48194</v>
      </c>
      <c r="G24" s="14">
        <f t="shared" si="8"/>
        <v>75737</v>
      </c>
      <c r="H24" s="14">
        <f t="shared" si="8"/>
        <v>66710</v>
      </c>
      <c r="I24" s="14">
        <f t="shared" si="8"/>
        <v>46680</v>
      </c>
      <c r="J24" s="14">
        <f t="shared" si="8"/>
        <v>38855</v>
      </c>
      <c r="K24" s="14">
        <f t="shared" si="8"/>
        <v>38720</v>
      </c>
      <c r="L24" s="14">
        <f t="shared" si="8"/>
        <v>13016</v>
      </c>
      <c r="M24" s="14">
        <f t="shared" si="8"/>
        <v>6166</v>
      </c>
      <c r="N24" s="12">
        <f t="shared" si="7"/>
        <v>509355</v>
      </c>
    </row>
    <row r="25" spans="1:14" ht="18.75" customHeight="1">
      <c r="A25" s="13" t="s">
        <v>18</v>
      </c>
      <c r="B25" s="14">
        <v>39037</v>
      </c>
      <c r="C25" s="14">
        <v>33327</v>
      </c>
      <c r="D25" s="14">
        <v>30863</v>
      </c>
      <c r="E25" s="14">
        <v>8950</v>
      </c>
      <c r="F25" s="14">
        <v>30844</v>
      </c>
      <c r="G25" s="14">
        <v>48472</v>
      </c>
      <c r="H25" s="14">
        <v>42694</v>
      </c>
      <c r="I25" s="14">
        <v>29875</v>
      </c>
      <c r="J25" s="14">
        <v>24867</v>
      </c>
      <c r="K25" s="14">
        <v>24781</v>
      </c>
      <c r="L25" s="14">
        <v>8330</v>
      </c>
      <c r="M25" s="14">
        <v>3946</v>
      </c>
      <c r="N25" s="12">
        <f t="shared" si="7"/>
        <v>325986</v>
      </c>
    </row>
    <row r="26" spans="1:14" ht="18.75" customHeight="1">
      <c r="A26" s="13" t="s">
        <v>19</v>
      </c>
      <c r="B26" s="14">
        <v>21958</v>
      </c>
      <c r="C26" s="14">
        <v>18746</v>
      </c>
      <c r="D26" s="14">
        <v>17361</v>
      </c>
      <c r="E26" s="14">
        <v>5035</v>
      </c>
      <c r="F26" s="14">
        <v>17350</v>
      </c>
      <c r="G26" s="14">
        <v>27265</v>
      </c>
      <c r="H26" s="14">
        <v>24016</v>
      </c>
      <c r="I26" s="14">
        <v>16805</v>
      </c>
      <c r="J26" s="14">
        <v>13988</v>
      </c>
      <c r="K26" s="14">
        <v>13939</v>
      </c>
      <c r="L26" s="14">
        <v>4686</v>
      </c>
      <c r="M26" s="14">
        <v>2220</v>
      </c>
      <c r="N26" s="12">
        <f t="shared" si="7"/>
        <v>183369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0.9990747841597918</v>
      </c>
      <c r="E32" s="23">
        <f t="shared" si="9"/>
        <v>0.9940282228919012</v>
      </c>
      <c r="F32" s="23">
        <f t="shared" si="9"/>
        <v>1</v>
      </c>
      <c r="G32" s="23">
        <f t="shared" si="9"/>
        <v>1</v>
      </c>
      <c r="H32" s="23">
        <f t="shared" si="9"/>
        <v>0.9972397407587966</v>
      </c>
      <c r="I32" s="23">
        <f t="shared" si="9"/>
        <v>0.9979335285704556</v>
      </c>
      <c r="J32" s="23">
        <f t="shared" si="9"/>
        <v>1</v>
      </c>
      <c r="K32" s="23">
        <f t="shared" si="9"/>
        <v>1</v>
      </c>
      <c r="L32" s="23">
        <f t="shared" si="9"/>
        <v>0.9998143974142644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1.577738899145143</v>
      </c>
      <c r="E35" s="26">
        <f>E32*E34</f>
        <v>1.9449156209102938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1.6783544836970548</v>
      </c>
      <c r="I35" s="26">
        <f t="shared" si="10"/>
        <v>1.6385070605598309</v>
      </c>
      <c r="J35" s="26">
        <f t="shared" si="10"/>
        <v>1.8492</v>
      </c>
      <c r="K35" s="26">
        <f t="shared" si="10"/>
        <v>1.7679</v>
      </c>
      <c r="L35" s="26">
        <f t="shared" si="10"/>
        <v>2.0994102716904726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903003.44</v>
      </c>
      <c r="C37" s="29">
        <f>ROUND(+C7*C35,2)</f>
        <v>644143.77</v>
      </c>
      <c r="D37" s="29">
        <f>ROUND(+D7*D35,2)</f>
        <v>608537.05</v>
      </c>
      <c r="E37" s="29">
        <f>ROUND(+E7*E35,2)</f>
        <v>174900.43</v>
      </c>
      <c r="F37" s="29">
        <f aca="true" t="shared" si="11" ref="F37:M37">ROUND(+F7*F35,2)</f>
        <v>558564.84</v>
      </c>
      <c r="G37" s="29">
        <f t="shared" si="11"/>
        <v>750367.13</v>
      </c>
      <c r="H37" s="29">
        <f t="shared" si="11"/>
        <v>819362.59</v>
      </c>
      <c r="I37" s="29">
        <f t="shared" si="11"/>
        <v>721745.98</v>
      </c>
      <c r="J37" s="29">
        <f t="shared" si="11"/>
        <v>579774.13</v>
      </c>
      <c r="K37" s="29">
        <f t="shared" si="11"/>
        <v>689869.94</v>
      </c>
      <c r="L37" s="29">
        <f t="shared" si="11"/>
        <v>353347.54</v>
      </c>
      <c r="M37" s="29">
        <f t="shared" si="11"/>
        <v>204007.56</v>
      </c>
      <c r="N37" s="29">
        <f>SUM(B37:M37)</f>
        <v>7007624.4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-83408.55</v>
      </c>
      <c r="C39" s="30">
        <f>+C40+C43+C50</f>
        <v>-101734</v>
      </c>
      <c r="D39" s="30">
        <f>+D40+D43+D50</f>
        <v>-68498</v>
      </c>
      <c r="E39" s="30">
        <f>+E40+E43+E50</f>
        <v>-19850</v>
      </c>
      <c r="F39" s="30">
        <f aca="true" t="shared" si="12" ref="F39:M39">+F40+F43+F50</f>
        <v>-52574</v>
      </c>
      <c r="G39" s="30">
        <f t="shared" si="12"/>
        <v>-50274.71</v>
      </c>
      <c r="H39" s="30">
        <f t="shared" si="12"/>
        <v>-128914</v>
      </c>
      <c r="I39" s="30">
        <f t="shared" si="12"/>
        <v>-62817</v>
      </c>
      <c r="J39" s="30">
        <f t="shared" si="12"/>
        <v>-77708</v>
      </c>
      <c r="K39" s="30">
        <f t="shared" si="12"/>
        <v>-73821.78</v>
      </c>
      <c r="L39" s="30">
        <f t="shared" si="12"/>
        <v>-45386</v>
      </c>
      <c r="M39" s="30">
        <f t="shared" si="12"/>
        <v>-29309</v>
      </c>
      <c r="N39" s="30">
        <f>+N40+N43+N50</f>
        <v>-794295.04</v>
      </c>
      <c r="P39" s="42"/>
    </row>
    <row r="40" spans="1:16" ht="18.75" customHeight="1">
      <c r="A40" s="17" t="s">
        <v>69</v>
      </c>
      <c r="B40" s="31">
        <f>B41+B42</f>
        <v>-103527</v>
      </c>
      <c r="C40" s="31">
        <f>C41+C42</f>
        <v>-100734</v>
      </c>
      <c r="D40" s="31">
        <f>D41+D42</f>
        <v>-67998</v>
      </c>
      <c r="E40" s="31">
        <f>E41+E42</f>
        <v>-19350</v>
      </c>
      <c r="F40" s="31">
        <f aca="true" t="shared" si="13" ref="F40:M40">F41+F42</f>
        <v>-52074</v>
      </c>
      <c r="G40" s="31">
        <f t="shared" si="13"/>
        <v>-97710</v>
      </c>
      <c r="H40" s="31">
        <f t="shared" si="13"/>
        <v>-127914</v>
      </c>
      <c r="I40" s="31">
        <f t="shared" si="13"/>
        <v>-62817</v>
      </c>
      <c r="J40" s="31">
        <f t="shared" si="13"/>
        <v>-77208</v>
      </c>
      <c r="K40" s="31">
        <f t="shared" si="13"/>
        <v>-64236</v>
      </c>
      <c r="L40" s="31">
        <f t="shared" si="13"/>
        <v>-45966</v>
      </c>
      <c r="M40" s="31">
        <f t="shared" si="13"/>
        <v>-28809</v>
      </c>
      <c r="N40" s="30">
        <f aca="true" t="shared" si="14" ref="N40:N50">SUM(B40:M40)</f>
        <v>-848343</v>
      </c>
      <c r="P40" s="42"/>
    </row>
    <row r="41" spans="1:16" ht="18.75" customHeight="1">
      <c r="A41" s="13" t="s">
        <v>66</v>
      </c>
      <c r="B41" s="20">
        <f>ROUND(-B9*$D$3,2)</f>
        <v>-103527</v>
      </c>
      <c r="C41" s="20">
        <f>ROUND(-C9*$D$3,2)</f>
        <v>-100734</v>
      </c>
      <c r="D41" s="20">
        <f>ROUND(-D9*$D$3,2)</f>
        <v>-67998</v>
      </c>
      <c r="E41" s="20">
        <f>ROUND(-E9*$D$3,2)</f>
        <v>-19350</v>
      </c>
      <c r="F41" s="20">
        <f aca="true" t="shared" si="15" ref="F41:M41">ROUND(-F9*$D$3,2)</f>
        <v>-52074</v>
      </c>
      <c r="G41" s="20">
        <f t="shared" si="15"/>
        <v>-97710</v>
      </c>
      <c r="H41" s="20">
        <f t="shared" si="15"/>
        <v>-127914</v>
      </c>
      <c r="I41" s="20">
        <f t="shared" si="15"/>
        <v>-62817</v>
      </c>
      <c r="J41" s="20">
        <f t="shared" si="15"/>
        <v>-77208</v>
      </c>
      <c r="K41" s="20">
        <f t="shared" si="15"/>
        <v>-64236</v>
      </c>
      <c r="L41" s="20">
        <f t="shared" si="15"/>
        <v>-45966</v>
      </c>
      <c r="M41" s="20">
        <f t="shared" si="15"/>
        <v>-28809</v>
      </c>
      <c r="N41" s="55">
        <f t="shared" si="14"/>
        <v>-848343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580</v>
      </c>
      <c r="M43" s="31">
        <f t="shared" si="17"/>
        <v>-500</v>
      </c>
      <c r="N43" s="31">
        <f>SUM(N44:N49)</f>
        <v>-4920</v>
      </c>
      <c r="P43" s="48"/>
    </row>
    <row r="44" spans="1:14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1080</v>
      </c>
      <c r="M44" s="27">
        <v>0</v>
      </c>
      <c r="N44" s="27">
        <f t="shared" si="14"/>
        <v>1080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95</v>
      </c>
      <c r="B50" s="32">
        <v>21118.45</v>
      </c>
      <c r="C50" s="32">
        <v>0</v>
      </c>
      <c r="D50" s="32">
        <v>0</v>
      </c>
      <c r="E50" s="32">
        <v>0</v>
      </c>
      <c r="F50" s="32">
        <v>0</v>
      </c>
      <c r="G50" s="32">
        <v>47435.29</v>
      </c>
      <c r="H50" s="32">
        <v>0</v>
      </c>
      <c r="I50" s="32">
        <v>0</v>
      </c>
      <c r="J50" s="32">
        <v>0</v>
      </c>
      <c r="K50" s="32">
        <v>-9585.78</v>
      </c>
      <c r="L50" s="32">
        <v>0</v>
      </c>
      <c r="M50" s="32">
        <v>0</v>
      </c>
      <c r="N50" s="27">
        <f t="shared" si="14"/>
        <v>58967.96000000001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819594.8899999999</v>
      </c>
      <c r="C52" s="34">
        <f aca="true" t="shared" si="18" ref="C52:M52">+C37+C39</f>
        <v>542409.77</v>
      </c>
      <c r="D52" s="34">
        <f t="shared" si="18"/>
        <v>540039.05</v>
      </c>
      <c r="E52" s="34">
        <f t="shared" si="18"/>
        <v>155050.43</v>
      </c>
      <c r="F52" s="34">
        <f t="shared" si="18"/>
        <v>505990.83999999997</v>
      </c>
      <c r="G52" s="34">
        <f t="shared" si="18"/>
        <v>700092.42</v>
      </c>
      <c r="H52" s="34">
        <f t="shared" si="18"/>
        <v>690448.59</v>
      </c>
      <c r="I52" s="34">
        <f t="shared" si="18"/>
        <v>658928.98</v>
      </c>
      <c r="J52" s="34">
        <f t="shared" si="18"/>
        <v>502066.13</v>
      </c>
      <c r="K52" s="34">
        <f t="shared" si="18"/>
        <v>616048.1599999999</v>
      </c>
      <c r="L52" s="34">
        <f t="shared" si="18"/>
        <v>307961.54</v>
      </c>
      <c r="M52" s="34">
        <f t="shared" si="18"/>
        <v>174698.56</v>
      </c>
      <c r="N52" s="34">
        <f>SUM(B52:M52)</f>
        <v>6213329.359999999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6213329.36</v>
      </c>
      <c r="P55" s="42"/>
    </row>
    <row r="56" spans="1:14" ht="18.75" customHeight="1">
      <c r="A56" s="17" t="s">
        <v>78</v>
      </c>
      <c r="B56" s="44">
        <v>133180.85</v>
      </c>
      <c r="C56" s="44">
        <v>99254.79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232435.64</v>
      </c>
    </row>
    <row r="57" spans="1:14" ht="18.75" customHeight="1">
      <c r="A57" s="17" t="s">
        <v>79</v>
      </c>
      <c r="B57" s="44">
        <v>375957.1</v>
      </c>
      <c r="C57" s="44">
        <v>197149.2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573106.3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540039.05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540039.05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119576.23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119576.23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214153.69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214153.69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267087.44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267087.44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381809.01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381809.01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129434.43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129434.43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163925.12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163925.12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188064.8</v>
      </c>
      <c r="K65" s="43">
        <v>0</v>
      </c>
      <c r="L65" s="43">
        <v>0</v>
      </c>
      <c r="M65" s="43">
        <v>0</v>
      </c>
      <c r="N65" s="34">
        <f t="shared" si="19"/>
        <v>188064.8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237955.92</v>
      </c>
      <c r="L66" s="43">
        <v>0</v>
      </c>
      <c r="M66" s="43">
        <v>0</v>
      </c>
      <c r="N66" s="31">
        <f t="shared" si="19"/>
        <v>237955.92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138019.79</v>
      </c>
      <c r="M67" s="43">
        <v>0</v>
      </c>
      <c r="N67" s="34">
        <f t="shared" si="19"/>
        <v>138019.79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174698.56</v>
      </c>
      <c r="N68" s="31">
        <f t="shared" si="19"/>
        <v>174698.56</v>
      </c>
    </row>
    <row r="69" spans="1:14" ht="18.75" customHeight="1">
      <c r="A69" s="40" t="s">
        <v>90</v>
      </c>
      <c r="B69" s="38">
        <v>310456.95</v>
      </c>
      <c r="C69" s="38">
        <v>246005.78</v>
      </c>
      <c r="D69" s="43">
        <v>0</v>
      </c>
      <c r="E69" s="38">
        <v>35474.2</v>
      </c>
      <c r="F69" s="38">
        <v>291837.15</v>
      </c>
      <c r="G69" s="38">
        <v>433004.97</v>
      </c>
      <c r="H69" s="38">
        <v>179205.15</v>
      </c>
      <c r="I69" s="38">
        <v>495003.86</v>
      </c>
      <c r="J69" s="38">
        <v>314001.33</v>
      </c>
      <c r="K69" s="38">
        <v>378092.24</v>
      </c>
      <c r="L69" s="38">
        <v>169941.75</v>
      </c>
      <c r="M69" s="43">
        <v>0</v>
      </c>
      <c r="N69" s="38">
        <f>SUM(B69:M69)</f>
        <v>2853023.38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1.9493407310018407</v>
      </c>
      <c r="C73" s="53">
        <v>1.9342826987091013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1.694000009441667</v>
      </c>
      <c r="C74" s="53">
        <v>1.5945999852334694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1.5777389020539174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1.9449156538080887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1.817600005206486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1.448299987261196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1.6986195538538824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1.6161267083024122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1.6385070716701855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1.849200005103229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1.767900005125314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2.0994102478788887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2.088999979520367</v>
      </c>
      <c r="N85" s="59"/>
    </row>
    <row r="86" spans="1:14" ht="54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2014-12-15T18:16:05Z</cp:lastPrinted>
  <dcterms:created xsi:type="dcterms:W3CDTF">2012-11-28T17:54:39Z</dcterms:created>
  <dcterms:modified xsi:type="dcterms:W3CDTF">2014-12-15T18:16:08Z</dcterms:modified>
  <cp:category/>
  <cp:version/>
  <cp:contentType/>
  <cp:contentStatus/>
</cp:coreProperties>
</file>