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<sst xmlns="http://schemas.openxmlformats.org/spreadsheetml/2006/main" count="100" uniqueCount="98">
  <si>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</si>
  <si>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</si>
  <si>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</si>
  <si>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</si>
  <si>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</si>
  <si>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</si>
  <si>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</si>
  <si>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</si>
  <si>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</si>
  <si>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</si>
  <si>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</si>
  <si>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</si>
  <si>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</si>
  <si>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</si>
  <si>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</si>
  <si>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</si>
  <si>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</si>
  <si>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</si>
  <si>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</si>
  <si>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</si>
  <si>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</si>
  <si>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</si>
  <si>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</si>
  <si>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</si>
  <si>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</si>
  <si>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</si>
  <si>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</si>
  <si>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</si>
  <si>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</si>
  <si>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</si>
  <si>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</si>
  <si>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</si>
  <si>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</si>
  <si>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</si>
  <si>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</si>
  <si>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</si>
  <si>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</si>
  <si>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</si>
  <si>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</si>
  <si>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</si>
  <si>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</si>
  <si>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</si>
  <si>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</si>
  <si>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</si>
  <si>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</si>
  <si>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</si>
  <si>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</si>
  <si>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</si>
  <si>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</si>
  <si>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</si>
  <si>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</si>
  <si>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</si>
  <si>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</si>
  <si>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</si>
  <si>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</si>
  <si>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</si>
  <si>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</si>
  <si>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</si>
  <si>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</si>
  <si>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</si>
  <si>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</si>
  <si>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</si>
  <si>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</si>
  <si>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</si>
  <si>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</si>
  <si>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</si>
  <si>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</si>
  <si>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</si>
  <si>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</si>
  <si>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</si>
  <si>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</si>
  <si>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</si>
  <si>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</si>
  <si>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</si>
  <si>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</si>
  <si>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</si>
  <si>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</si>
  <si>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</si>
  <si>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</si>
  <si>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</si>
  <si>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</si>
  <si>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</si>
  <si>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</si>
  <si>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</si>
  <si>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</si>
  <si>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</si>
  <si>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</si>
  <si>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</si>
  <si>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</si>
  <si>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</si>
  <si>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</si>
  <si>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</si>
  <si>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</si>
  <si>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</si>
  <si>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05/12/14 - VENCIMENTO 12/12/14</t>
  </si>
  <si>
    <t>Nota: (1) Revisão de passageiros transportados, total de 473.665 passageiros, período de 01 a 30/11/14, áreas 1 e 2. 
           (2) Tarifa de remuneração líquida de cada cooperativa considerando a aplicação dos fatores de integração e de gratuidade e, também, reequilibrio interno estabelecido e informado pelo consórcio.</t>
  </si>
  <si>
    <t>9. Tarifa de Remuneração Líquida Por Passageiro (2)</t>
  </si>
  <si>
    <t>6.3. Revisão de Remuneração pelo Transporte Coletivo (1)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</si>
</sst>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21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21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21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1" sqref="A51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542800</v>
      </c>
      <c r="C7" s="10">
        <f>C8+C20+C24</f>
        <v>404571</v>
      </c>
      <c r="D7" s="10">
        <f>D8+D20+D24</f>
        <v>401799</v>
      </c>
      <c r="E7" s="10">
        <f>E8+E20+E24</f>
        <v>96271</v>
      </c>
      <c r="F7" s="10">
        <f aca="true" t="shared" si="0" ref="F7:M7">F8+F20+F24</f>
        <v>318892</v>
      </c>
      <c r="G7" s="10">
        <f t="shared" si="0"/>
        <v>545476</v>
      </c>
      <c r="H7" s="10">
        <f t="shared" si="0"/>
        <v>495744</v>
      </c>
      <c r="I7" s="10">
        <f t="shared" si="0"/>
        <v>447460</v>
      </c>
      <c r="J7" s="10">
        <f t="shared" si="0"/>
        <v>326213</v>
      </c>
      <c r="K7" s="10">
        <f t="shared" si="0"/>
        <v>396991</v>
      </c>
      <c r="L7" s="10">
        <f t="shared" si="0"/>
        <v>174323</v>
      </c>
      <c r="M7" s="10">
        <f t="shared" si="0"/>
        <v>98799</v>
      </c>
      <c r="N7" s="10">
        <f>+N8+N20+N24</f>
        <v>4249339</v>
      </c>
      <c r="P7" s="41"/>
    </row>
    <row r="8" spans="1:14" ht="18.75" customHeight="1">
      <c r="A8" s="11" t="s">
        <v>33</v>
      </c>
      <c r="B8" s="12">
        <f>+B9+B12+B16</f>
        <v>305174</v>
      </c>
      <c r="C8" s="12">
        <f>+C9+C12+C16</f>
        <v>238431</v>
      </c>
      <c r="D8" s="12">
        <f>+D9+D12+D16</f>
        <v>253931</v>
      </c>
      <c r="E8" s="12">
        <f>+E9+E12+E16</f>
        <v>57566</v>
      </c>
      <c r="F8" s="12">
        <f aca="true" t="shared" si="1" ref="F8:M8">+F9+F12+F16</f>
        <v>187693</v>
      </c>
      <c r="G8" s="12">
        <f t="shared" si="1"/>
        <v>325345</v>
      </c>
      <c r="H8" s="12">
        <f t="shared" si="1"/>
        <v>286372</v>
      </c>
      <c r="I8" s="12">
        <f t="shared" si="1"/>
        <v>259163</v>
      </c>
      <c r="J8" s="12">
        <f t="shared" si="1"/>
        <v>193515</v>
      </c>
      <c r="K8" s="12">
        <f t="shared" si="1"/>
        <v>213803</v>
      </c>
      <c r="L8" s="12">
        <f t="shared" si="1"/>
        <v>105213</v>
      </c>
      <c r="M8" s="12">
        <f t="shared" si="1"/>
        <v>62300</v>
      </c>
      <c r="N8" s="12">
        <f>SUM(B8:M8)</f>
        <v>2488506</v>
      </c>
    </row>
    <row r="9" spans="1:14" ht="18.75" customHeight="1">
      <c r="A9" s="13" t="s">
        <v>7</v>
      </c>
      <c r="B9" s="14">
        <v>39098</v>
      </c>
      <c r="C9" s="14">
        <v>37462</v>
      </c>
      <c r="D9" s="14">
        <v>24719</v>
      </c>
      <c r="E9" s="14">
        <v>7045</v>
      </c>
      <c r="F9" s="14">
        <v>18950</v>
      </c>
      <c r="G9" s="14">
        <v>36634</v>
      </c>
      <c r="H9" s="14">
        <v>45015</v>
      </c>
      <c r="I9" s="14">
        <v>22527</v>
      </c>
      <c r="J9" s="14">
        <v>27315</v>
      </c>
      <c r="K9" s="14">
        <v>22755</v>
      </c>
      <c r="L9" s="14">
        <v>16724</v>
      </c>
      <c r="M9" s="14">
        <v>9906</v>
      </c>
      <c r="N9" s="12">
        <f aca="true" t="shared" si="2" ref="N9:N19">SUM(B9:M9)</f>
        <v>308150</v>
      </c>
    </row>
    <row r="10" spans="1:14" ht="18.75" customHeight="1">
      <c r="A10" s="15" t="s">
        <v>8</v>
      </c>
      <c r="B10" s="14">
        <f>+B9-B11</f>
        <v>39098</v>
      </c>
      <c r="C10" s="14">
        <f>+C9-C11</f>
        <v>37462</v>
      </c>
      <c r="D10" s="14">
        <f>+D9-D11</f>
        <v>24719</v>
      </c>
      <c r="E10" s="14">
        <f>+E9-E11</f>
        <v>7045</v>
      </c>
      <c r="F10" s="14">
        <f aca="true" t="shared" si="3" ref="F10:M10">+F9-F11</f>
        <v>18950</v>
      </c>
      <c r="G10" s="14">
        <f t="shared" si="3"/>
        <v>36634</v>
      </c>
      <c r="H10" s="14">
        <f t="shared" si="3"/>
        <v>45015</v>
      </c>
      <c r="I10" s="14">
        <f t="shared" si="3"/>
        <v>22527</v>
      </c>
      <c r="J10" s="14">
        <f t="shared" si="3"/>
        <v>27315</v>
      </c>
      <c r="K10" s="14">
        <f t="shared" si="3"/>
        <v>22755</v>
      </c>
      <c r="L10" s="14">
        <f t="shared" si="3"/>
        <v>16724</v>
      </c>
      <c r="M10" s="14">
        <f t="shared" si="3"/>
        <v>9906</v>
      </c>
      <c r="N10" s="12">
        <f t="shared" si="2"/>
        <v>308150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258008</v>
      </c>
      <c r="C12" s="14">
        <f>C13+C14+C15</f>
        <v>194587</v>
      </c>
      <c r="D12" s="14">
        <f>D13+D14+D15</f>
        <v>224374</v>
      </c>
      <c r="E12" s="14">
        <f>E13+E14+E15</f>
        <v>49280</v>
      </c>
      <c r="F12" s="14">
        <f aca="true" t="shared" si="4" ref="F12:M12">F13+F14+F15</f>
        <v>163704</v>
      </c>
      <c r="G12" s="14">
        <f t="shared" si="4"/>
        <v>279905</v>
      </c>
      <c r="H12" s="14">
        <f t="shared" si="4"/>
        <v>234527</v>
      </c>
      <c r="I12" s="14">
        <f t="shared" si="4"/>
        <v>230900</v>
      </c>
      <c r="J12" s="14">
        <f t="shared" si="4"/>
        <v>161688</v>
      </c>
      <c r="K12" s="14">
        <f t="shared" si="4"/>
        <v>185662</v>
      </c>
      <c r="L12" s="14">
        <f t="shared" si="4"/>
        <v>86351</v>
      </c>
      <c r="M12" s="14">
        <f t="shared" si="4"/>
        <v>51361</v>
      </c>
      <c r="N12" s="12">
        <f t="shared" si="2"/>
        <v>2120347</v>
      </c>
    </row>
    <row r="13" spans="1:14" ht="18.75" customHeight="1">
      <c r="A13" s="15" t="s">
        <v>10</v>
      </c>
      <c r="B13" s="14">
        <v>116025</v>
      </c>
      <c r="C13" s="14">
        <v>88299</v>
      </c>
      <c r="D13" s="14">
        <v>101049</v>
      </c>
      <c r="E13" s="14">
        <v>22308</v>
      </c>
      <c r="F13" s="14">
        <v>72035</v>
      </c>
      <c r="G13" s="14">
        <v>127022</v>
      </c>
      <c r="H13" s="14">
        <v>111492</v>
      </c>
      <c r="I13" s="14">
        <v>109143</v>
      </c>
      <c r="J13" s="14">
        <v>73172</v>
      </c>
      <c r="K13" s="14">
        <v>85671</v>
      </c>
      <c r="L13" s="14">
        <v>40136</v>
      </c>
      <c r="M13" s="14">
        <v>23072</v>
      </c>
      <c r="N13" s="12">
        <f t="shared" si="2"/>
        <v>969424</v>
      </c>
    </row>
    <row r="14" spans="1:14" ht="18.75" customHeight="1">
      <c r="A14" s="15" t="s">
        <v>11</v>
      </c>
      <c r="B14" s="14">
        <v>114910</v>
      </c>
      <c r="C14" s="14">
        <v>82877</v>
      </c>
      <c r="D14" s="14">
        <v>102669</v>
      </c>
      <c r="E14" s="14">
        <v>21247</v>
      </c>
      <c r="F14" s="14">
        <v>72054</v>
      </c>
      <c r="G14" s="14">
        <v>119619</v>
      </c>
      <c r="H14" s="14">
        <v>98106</v>
      </c>
      <c r="I14" s="14">
        <v>99862</v>
      </c>
      <c r="J14" s="14">
        <v>71142</v>
      </c>
      <c r="K14" s="14">
        <v>81193</v>
      </c>
      <c r="L14" s="14">
        <v>38380</v>
      </c>
      <c r="M14" s="14">
        <v>24060</v>
      </c>
      <c r="N14" s="12">
        <f t="shared" si="2"/>
        <v>926119</v>
      </c>
    </row>
    <row r="15" spans="1:14" ht="18.75" customHeight="1">
      <c r="A15" s="15" t="s">
        <v>12</v>
      </c>
      <c r="B15" s="14">
        <v>27073</v>
      </c>
      <c r="C15" s="14">
        <v>23411</v>
      </c>
      <c r="D15" s="14">
        <v>20656</v>
      </c>
      <c r="E15" s="14">
        <v>5725</v>
      </c>
      <c r="F15" s="14">
        <v>19615</v>
      </c>
      <c r="G15" s="14">
        <v>33264</v>
      </c>
      <c r="H15" s="14">
        <v>24929</v>
      </c>
      <c r="I15" s="14">
        <v>21895</v>
      </c>
      <c r="J15" s="14">
        <v>17374</v>
      </c>
      <c r="K15" s="14">
        <v>18798</v>
      </c>
      <c r="L15" s="14">
        <v>7835</v>
      </c>
      <c r="M15" s="14">
        <v>4229</v>
      </c>
      <c r="N15" s="12">
        <f t="shared" si="2"/>
        <v>224804</v>
      </c>
    </row>
    <row r="16" spans="1:14" ht="18.75" customHeight="1">
      <c r="A16" s="16" t="s">
        <v>32</v>
      </c>
      <c r="B16" s="14">
        <f>B17+B18+B19</f>
        <v>8068</v>
      </c>
      <c r="C16" s="14">
        <f>C17+C18+C19</f>
        <v>6382</v>
      </c>
      <c r="D16" s="14">
        <f>D17+D18+D19</f>
        <v>4838</v>
      </c>
      <c r="E16" s="14">
        <f>E17+E18+E19</f>
        <v>1241</v>
      </c>
      <c r="F16" s="14">
        <f aca="true" t="shared" si="5" ref="F16:M16">F17+F18+F19</f>
        <v>5039</v>
      </c>
      <c r="G16" s="14">
        <f t="shared" si="5"/>
        <v>8806</v>
      </c>
      <c r="H16" s="14">
        <f t="shared" si="5"/>
        <v>6830</v>
      </c>
      <c r="I16" s="14">
        <f t="shared" si="5"/>
        <v>5736</v>
      </c>
      <c r="J16" s="14">
        <f t="shared" si="5"/>
        <v>4512</v>
      </c>
      <c r="K16" s="14">
        <f t="shared" si="5"/>
        <v>5386</v>
      </c>
      <c r="L16" s="14">
        <f t="shared" si="5"/>
        <v>2138</v>
      </c>
      <c r="M16" s="14">
        <f t="shared" si="5"/>
        <v>1033</v>
      </c>
      <c r="N16" s="12">
        <f t="shared" si="2"/>
        <v>60009</v>
      </c>
    </row>
    <row r="17" spans="1:14" ht="18.75" customHeight="1">
      <c r="A17" s="15" t="s">
        <v>29</v>
      </c>
      <c r="B17" s="14">
        <v>3374</v>
      </c>
      <c r="C17" s="14">
        <v>2651</v>
      </c>
      <c r="D17" s="14">
        <v>1993</v>
      </c>
      <c r="E17" s="14">
        <v>514</v>
      </c>
      <c r="F17" s="14">
        <v>1981</v>
      </c>
      <c r="G17" s="14">
        <v>3866</v>
      </c>
      <c r="H17" s="14">
        <v>3061</v>
      </c>
      <c r="I17" s="14">
        <v>2744</v>
      </c>
      <c r="J17" s="14">
        <v>2149</v>
      </c>
      <c r="K17" s="14">
        <v>2629</v>
      </c>
      <c r="L17" s="14">
        <v>1028</v>
      </c>
      <c r="M17" s="14">
        <v>489</v>
      </c>
      <c r="N17" s="12">
        <f t="shared" si="2"/>
        <v>26479</v>
      </c>
    </row>
    <row r="18" spans="1:14" ht="18.75" customHeight="1">
      <c r="A18" s="15" t="s">
        <v>30</v>
      </c>
      <c r="B18" s="14">
        <v>486</v>
      </c>
      <c r="C18" s="14">
        <v>307</v>
      </c>
      <c r="D18" s="14">
        <v>235</v>
      </c>
      <c r="E18" s="14">
        <v>52</v>
      </c>
      <c r="F18" s="14">
        <v>179</v>
      </c>
      <c r="G18" s="14">
        <v>370</v>
      </c>
      <c r="H18" s="14">
        <v>311</v>
      </c>
      <c r="I18" s="14">
        <v>224</v>
      </c>
      <c r="J18" s="14">
        <v>193</v>
      </c>
      <c r="K18" s="14">
        <v>241</v>
      </c>
      <c r="L18" s="14">
        <v>121</v>
      </c>
      <c r="M18" s="14">
        <v>63</v>
      </c>
      <c r="N18" s="12">
        <f t="shared" si="2"/>
        <v>2782</v>
      </c>
    </row>
    <row r="19" spans="1:14" ht="18.75" customHeight="1">
      <c r="A19" s="15" t="s">
        <v>31</v>
      </c>
      <c r="B19" s="14">
        <v>4208</v>
      </c>
      <c r="C19" s="14">
        <v>3424</v>
      </c>
      <c r="D19" s="14">
        <v>2610</v>
      </c>
      <c r="E19" s="14">
        <v>675</v>
      </c>
      <c r="F19" s="14">
        <v>2879</v>
      </c>
      <c r="G19" s="14">
        <v>4570</v>
      </c>
      <c r="H19" s="14">
        <v>3458</v>
      </c>
      <c r="I19" s="14">
        <v>2768</v>
      </c>
      <c r="J19" s="14">
        <v>2170</v>
      </c>
      <c r="K19" s="14">
        <v>2516</v>
      </c>
      <c r="L19" s="14">
        <v>989</v>
      </c>
      <c r="M19" s="14">
        <v>481</v>
      </c>
      <c r="N19" s="12">
        <f t="shared" si="2"/>
        <v>30748</v>
      </c>
    </row>
    <row r="20" spans="1:14" ht="18.75" customHeight="1">
      <c r="A20" s="17" t="s">
        <v>13</v>
      </c>
      <c r="B20" s="18">
        <f>B21+B22+B23</f>
        <v>171047</v>
      </c>
      <c r="C20" s="18">
        <f>C21+C22+C23</f>
        <v>111379</v>
      </c>
      <c r="D20" s="18">
        <f>D21+D22+D23</f>
        <v>95970</v>
      </c>
      <c r="E20" s="18">
        <f>E21+E22+E23</f>
        <v>23143</v>
      </c>
      <c r="F20" s="18">
        <f aca="true" t="shared" si="6" ref="F20:M20">F21+F22+F23</f>
        <v>81073</v>
      </c>
      <c r="G20" s="18">
        <f t="shared" si="6"/>
        <v>140403</v>
      </c>
      <c r="H20" s="18">
        <f t="shared" si="6"/>
        <v>140578</v>
      </c>
      <c r="I20" s="18">
        <f t="shared" si="6"/>
        <v>139328</v>
      </c>
      <c r="J20" s="18">
        <f t="shared" si="6"/>
        <v>91597</v>
      </c>
      <c r="K20" s="18">
        <f t="shared" si="6"/>
        <v>142833</v>
      </c>
      <c r="L20" s="18">
        <f t="shared" si="6"/>
        <v>55716</v>
      </c>
      <c r="M20" s="18">
        <f t="shared" si="6"/>
        <v>30200</v>
      </c>
      <c r="N20" s="12">
        <f aca="true" t="shared" si="7" ref="N20:N26">SUM(B20:M20)</f>
        <v>1223267</v>
      </c>
    </row>
    <row r="21" spans="1:14" ht="18.75" customHeight="1">
      <c r="A21" s="13" t="s">
        <v>14</v>
      </c>
      <c r="B21" s="14">
        <v>85908</v>
      </c>
      <c r="C21" s="14">
        <v>58925</v>
      </c>
      <c r="D21" s="14">
        <v>50966</v>
      </c>
      <c r="E21" s="14">
        <v>12180</v>
      </c>
      <c r="F21" s="14">
        <v>41385</v>
      </c>
      <c r="G21" s="14">
        <v>75063</v>
      </c>
      <c r="H21" s="14">
        <v>76955</v>
      </c>
      <c r="I21" s="14">
        <v>75038</v>
      </c>
      <c r="J21" s="14">
        <v>48165</v>
      </c>
      <c r="K21" s="14">
        <v>73780</v>
      </c>
      <c r="L21" s="14">
        <v>29052</v>
      </c>
      <c r="M21" s="14">
        <v>15515</v>
      </c>
      <c r="N21" s="12">
        <f t="shared" si="7"/>
        <v>642932</v>
      </c>
    </row>
    <row r="22" spans="1:14" ht="18.75" customHeight="1">
      <c r="A22" s="13" t="s">
        <v>15</v>
      </c>
      <c r="B22" s="14">
        <v>68591</v>
      </c>
      <c r="C22" s="14">
        <v>40776</v>
      </c>
      <c r="D22" s="14">
        <v>36188</v>
      </c>
      <c r="E22" s="14">
        <v>8497</v>
      </c>
      <c r="F22" s="14">
        <v>30612</v>
      </c>
      <c r="G22" s="14">
        <v>50232</v>
      </c>
      <c r="H22" s="14">
        <v>50688</v>
      </c>
      <c r="I22" s="14">
        <v>52101</v>
      </c>
      <c r="J22" s="14">
        <v>34812</v>
      </c>
      <c r="K22" s="14">
        <v>56584</v>
      </c>
      <c r="L22" s="14">
        <v>22100</v>
      </c>
      <c r="M22" s="14">
        <v>12531</v>
      </c>
      <c r="N22" s="12">
        <f t="shared" si="7"/>
        <v>463712</v>
      </c>
    </row>
    <row r="23" spans="1:14" ht="18.75" customHeight="1">
      <c r="A23" s="13" t="s">
        <v>16</v>
      </c>
      <c r="B23" s="14">
        <v>16548</v>
      </c>
      <c r="C23" s="14">
        <v>11678</v>
      </c>
      <c r="D23" s="14">
        <v>8816</v>
      </c>
      <c r="E23" s="14">
        <v>2466</v>
      </c>
      <c r="F23" s="14">
        <v>9076</v>
      </c>
      <c r="G23" s="14">
        <v>15108</v>
      </c>
      <c r="H23" s="14">
        <v>12935</v>
      </c>
      <c r="I23" s="14">
        <v>12189</v>
      </c>
      <c r="J23" s="14">
        <v>8620</v>
      </c>
      <c r="K23" s="14">
        <v>12469</v>
      </c>
      <c r="L23" s="14">
        <v>4564</v>
      </c>
      <c r="M23" s="14">
        <v>2154</v>
      </c>
      <c r="N23" s="12">
        <f t="shared" si="7"/>
        <v>116623</v>
      </c>
    </row>
    <row r="24" spans="1:14" ht="18.75" customHeight="1">
      <c r="A24" s="17" t="s">
        <v>17</v>
      </c>
      <c r="B24" s="14">
        <f>B25+B26</f>
        <v>66579</v>
      </c>
      <c r="C24" s="14">
        <f>C25+C26</f>
        <v>54761</v>
      </c>
      <c r="D24" s="14">
        <f>D25+D26</f>
        <v>51898</v>
      </c>
      <c r="E24" s="14">
        <f>E25+E26</f>
        <v>15562</v>
      </c>
      <c r="F24" s="14">
        <f aca="true" t="shared" si="8" ref="F24:M24">F25+F26</f>
        <v>50126</v>
      </c>
      <c r="G24" s="14">
        <f t="shared" si="8"/>
        <v>79728</v>
      </c>
      <c r="H24" s="14">
        <f t="shared" si="8"/>
        <v>68794</v>
      </c>
      <c r="I24" s="14">
        <f t="shared" si="8"/>
        <v>48969</v>
      </c>
      <c r="J24" s="14">
        <f t="shared" si="8"/>
        <v>41101</v>
      </c>
      <c r="K24" s="14">
        <f t="shared" si="8"/>
        <v>40355</v>
      </c>
      <c r="L24" s="14">
        <f t="shared" si="8"/>
        <v>13394</v>
      </c>
      <c r="M24" s="14">
        <f t="shared" si="8"/>
        <v>6299</v>
      </c>
      <c r="N24" s="12">
        <f t="shared" si="7"/>
        <v>537566</v>
      </c>
    </row>
    <row r="25" spans="1:14" ht="18.75" customHeight="1">
      <c r="A25" s="13" t="s">
        <v>18</v>
      </c>
      <c r="B25" s="14">
        <v>42611</v>
      </c>
      <c r="C25" s="14">
        <v>35047</v>
      </c>
      <c r="D25" s="14">
        <v>33215</v>
      </c>
      <c r="E25" s="14">
        <v>9960</v>
      </c>
      <c r="F25" s="14">
        <v>32081</v>
      </c>
      <c r="G25" s="14">
        <v>51026</v>
      </c>
      <c r="H25" s="14">
        <v>44028</v>
      </c>
      <c r="I25" s="14">
        <v>31340</v>
      </c>
      <c r="J25" s="14">
        <v>26305</v>
      </c>
      <c r="K25" s="14">
        <v>25827</v>
      </c>
      <c r="L25" s="14">
        <v>8572</v>
      </c>
      <c r="M25" s="14">
        <v>4031</v>
      </c>
      <c r="N25" s="12">
        <f t="shared" si="7"/>
        <v>344043</v>
      </c>
    </row>
    <row r="26" spans="1:14" ht="18.75" customHeight="1">
      <c r="A26" s="13" t="s">
        <v>19</v>
      </c>
      <c r="B26" s="14">
        <v>23968</v>
      </c>
      <c r="C26" s="14">
        <v>19714</v>
      </c>
      <c r="D26" s="14">
        <v>18683</v>
      </c>
      <c r="E26" s="14">
        <v>5602</v>
      </c>
      <c r="F26" s="14">
        <v>18045</v>
      </c>
      <c r="G26" s="14">
        <v>28702</v>
      </c>
      <c r="H26" s="14">
        <v>24766</v>
      </c>
      <c r="I26" s="14">
        <v>17629</v>
      </c>
      <c r="J26" s="14">
        <v>14796</v>
      </c>
      <c r="K26" s="14">
        <v>14528</v>
      </c>
      <c r="L26" s="14">
        <v>4822</v>
      </c>
      <c r="M26" s="14">
        <v>2268</v>
      </c>
      <c r="N26" s="12">
        <f t="shared" si="7"/>
        <v>193523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0.9990441857744793</v>
      </c>
      <c r="E32" s="23">
        <f t="shared" si="9"/>
        <v>0.9937927226267516</v>
      </c>
      <c r="F32" s="23">
        <f t="shared" si="9"/>
        <v>1</v>
      </c>
      <c r="G32" s="23">
        <f t="shared" si="9"/>
        <v>1</v>
      </c>
      <c r="H32" s="23">
        <f t="shared" si="9"/>
        <v>0.997196862090111</v>
      </c>
      <c r="I32" s="23">
        <f t="shared" si="9"/>
        <v>0.997865964555491</v>
      </c>
      <c r="J32" s="23">
        <f t="shared" si="9"/>
        <v>1</v>
      </c>
      <c r="K32" s="23">
        <f t="shared" si="9"/>
        <v>1</v>
      </c>
      <c r="L32" s="23">
        <f t="shared" si="9"/>
        <v>0.9998155974828337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1.5776905781750576</v>
      </c>
      <c r="E35" s="26">
        <f>E32*E34</f>
        <v>1.944454841091502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1.678282318897657</v>
      </c>
      <c r="I35" s="26">
        <f t="shared" si="10"/>
        <v>1.6383961272036607</v>
      </c>
      <c r="J35" s="26">
        <f t="shared" si="10"/>
        <v>1.8492</v>
      </c>
      <c r="K35" s="26">
        <f t="shared" si="10"/>
        <v>1.7679</v>
      </c>
      <c r="L35" s="26">
        <f t="shared" si="10"/>
        <v>2.099412791594454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944906.24</v>
      </c>
      <c r="C37" s="29">
        <f>ROUND(+C7*C35,2)</f>
        <v>680488.42</v>
      </c>
      <c r="D37" s="29">
        <f>ROUND(+D7*D35,2)</f>
        <v>633914.5</v>
      </c>
      <c r="E37" s="29">
        <f>ROUND(+E7*E35,2)</f>
        <v>187194.61</v>
      </c>
      <c r="F37" s="29">
        <f aca="true" t="shared" si="11" ref="F37:M37">ROUND(+F7*F35,2)</f>
        <v>579618.1</v>
      </c>
      <c r="G37" s="29">
        <f t="shared" si="11"/>
        <v>790012.89</v>
      </c>
      <c r="H37" s="29">
        <f t="shared" si="11"/>
        <v>831998.39</v>
      </c>
      <c r="I37" s="29">
        <f t="shared" si="11"/>
        <v>733116.73</v>
      </c>
      <c r="J37" s="29">
        <f t="shared" si="11"/>
        <v>603233.08</v>
      </c>
      <c r="K37" s="29">
        <f t="shared" si="11"/>
        <v>701840.39</v>
      </c>
      <c r="L37" s="29">
        <f t="shared" si="11"/>
        <v>365975.94</v>
      </c>
      <c r="M37" s="29">
        <f t="shared" si="11"/>
        <v>206391.11</v>
      </c>
      <c r="N37" s="29">
        <f>SUM(B37:M37)</f>
        <v>7258690.400000001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224910.09000000003</v>
      </c>
      <c r="C39" s="30">
        <f>+C40+C43+C50</f>
        <v>188905.80999999997</v>
      </c>
      <c r="D39" s="30">
        <f>+D40+D43+D50</f>
        <v>-131667</v>
      </c>
      <c r="E39" s="30">
        <f>+E40+E43+E50</f>
        <v>-49891.29</v>
      </c>
      <c r="F39" s="30">
        <f aca="true" t="shared" si="12" ref="F39:M39">+F40+F43+F50</f>
        <v>-154921.82</v>
      </c>
      <c r="G39" s="30">
        <f t="shared" si="12"/>
        <v>-128254.32</v>
      </c>
      <c r="H39" s="30">
        <f t="shared" si="12"/>
        <v>-151746.68</v>
      </c>
      <c r="I39" s="30">
        <f t="shared" si="12"/>
        <v>-82069.58</v>
      </c>
      <c r="J39" s="30">
        <f t="shared" si="12"/>
        <v>-89624.45</v>
      </c>
      <c r="K39" s="30">
        <f t="shared" si="12"/>
        <v>-89330.44</v>
      </c>
      <c r="L39" s="30">
        <f t="shared" si="12"/>
        <v>-68779.01</v>
      </c>
      <c r="M39" s="30">
        <f t="shared" si="12"/>
        <v>-35632.29</v>
      </c>
      <c r="N39" s="30">
        <f>+N40+N43+N50</f>
        <v>-568100.9800000001</v>
      </c>
      <c r="P39" s="42"/>
    </row>
    <row r="40" spans="1:16" ht="18.75" customHeight="1">
      <c r="A40" s="17" t="s">
        <v>69</v>
      </c>
      <c r="B40" s="31">
        <f>B41+B42</f>
        <v>-117294</v>
      </c>
      <c r="C40" s="31">
        <f>C41+C42</f>
        <v>-112386</v>
      </c>
      <c r="D40" s="31">
        <f>D41+D42</f>
        <v>-74157</v>
      </c>
      <c r="E40" s="31">
        <f>E41+E42</f>
        <v>-21135</v>
      </c>
      <c r="F40" s="31">
        <f aca="true" t="shared" si="13" ref="F40:M40">F41+F42</f>
        <v>-56850</v>
      </c>
      <c r="G40" s="31">
        <f t="shared" si="13"/>
        <v>-109902</v>
      </c>
      <c r="H40" s="31">
        <f t="shared" si="13"/>
        <v>-135045</v>
      </c>
      <c r="I40" s="31">
        <f t="shared" si="13"/>
        <v>-67581</v>
      </c>
      <c r="J40" s="31">
        <f t="shared" si="13"/>
        <v>-81945</v>
      </c>
      <c r="K40" s="31">
        <f t="shared" si="13"/>
        <v>-68265</v>
      </c>
      <c r="L40" s="31">
        <f t="shared" si="13"/>
        <v>-50172</v>
      </c>
      <c r="M40" s="31">
        <f t="shared" si="13"/>
        <v>-29718</v>
      </c>
      <c r="N40" s="30">
        <f aca="true" t="shared" si="14" ref="N40:N50">SUM(B40:M40)</f>
        <v>-924450</v>
      </c>
      <c r="P40" s="42"/>
    </row>
    <row r="41" spans="1:16" ht="18.75" customHeight="1">
      <c r="A41" s="13" t="s">
        <v>66</v>
      </c>
      <c r="B41" s="20">
        <f>ROUND(-B9*$D$3,2)</f>
        <v>-117294</v>
      </c>
      <c r="C41" s="20">
        <f>ROUND(-C9*$D$3,2)</f>
        <v>-112386</v>
      </c>
      <c r="D41" s="20">
        <f>ROUND(-D9*$D$3,2)</f>
        <v>-74157</v>
      </c>
      <c r="E41" s="20">
        <f>ROUND(-E9*$D$3,2)</f>
        <v>-21135</v>
      </c>
      <c r="F41" s="20">
        <f aca="true" t="shared" si="15" ref="F41:M41">ROUND(-F9*$D$3,2)</f>
        <v>-56850</v>
      </c>
      <c r="G41" s="20">
        <f t="shared" si="15"/>
        <v>-109902</v>
      </c>
      <c r="H41" s="20">
        <f t="shared" si="15"/>
        <v>-135045</v>
      </c>
      <c r="I41" s="20">
        <f t="shared" si="15"/>
        <v>-67581</v>
      </c>
      <c r="J41" s="20">
        <f t="shared" si="15"/>
        <v>-81945</v>
      </c>
      <c r="K41" s="20">
        <f t="shared" si="15"/>
        <v>-68265</v>
      </c>
      <c r="L41" s="20">
        <f t="shared" si="15"/>
        <v>-50172</v>
      </c>
      <c r="M41" s="20">
        <f t="shared" si="15"/>
        <v>-29718</v>
      </c>
      <c r="N41" s="55">
        <f t="shared" si="14"/>
        <v>-924450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 aca="true" t="shared" si="17" ref="B43:M43">SUM(B44:B49)</f>
        <v>-27649.43</v>
      </c>
      <c r="C43" s="31">
        <f t="shared" si="17"/>
        <v>-27296.04</v>
      </c>
      <c r="D43" s="31">
        <f t="shared" si="17"/>
        <v>-57510</v>
      </c>
      <c r="E43" s="31">
        <f t="shared" si="17"/>
        <v>-28756.29</v>
      </c>
      <c r="F43" s="31">
        <f t="shared" si="17"/>
        <v>-98071.82</v>
      </c>
      <c r="G43" s="31">
        <f t="shared" si="17"/>
        <v>-18352.32</v>
      </c>
      <c r="H43" s="31">
        <f t="shared" si="17"/>
        <v>-16701.68</v>
      </c>
      <c r="I43" s="31">
        <f t="shared" si="17"/>
        <v>-14488.58</v>
      </c>
      <c r="J43" s="31">
        <f t="shared" si="17"/>
        <v>-7679.45</v>
      </c>
      <c r="K43" s="31">
        <f t="shared" si="17"/>
        <v>-21065.44</v>
      </c>
      <c r="L43" s="31">
        <f t="shared" si="17"/>
        <v>-18607.01</v>
      </c>
      <c r="M43" s="31">
        <f t="shared" si="17"/>
        <v>-5914.29</v>
      </c>
      <c r="N43" s="31">
        <f>SUM(N44:N49)</f>
        <v>-342092.35000000003</v>
      </c>
      <c r="P43" s="48"/>
    </row>
    <row r="44" spans="1:14" ht="18.75" customHeight="1">
      <c r="A44" s="13" t="s">
        <v>71</v>
      </c>
      <c r="B44" s="27">
        <v>-27649.43</v>
      </c>
      <c r="C44" s="27">
        <v>-27296.04</v>
      </c>
      <c r="D44" s="27">
        <v>-57510</v>
      </c>
      <c r="E44" s="27">
        <v>-28756.29</v>
      </c>
      <c r="F44" s="27">
        <v>-98071.82</v>
      </c>
      <c r="G44" s="27">
        <v>-18352.32</v>
      </c>
      <c r="H44" s="27">
        <v>-16701.68</v>
      </c>
      <c r="I44" s="27">
        <v>-14488.58</v>
      </c>
      <c r="J44" s="27">
        <v>-7679.45</v>
      </c>
      <c r="K44" s="27">
        <v>-21065.44</v>
      </c>
      <c r="L44" s="27">
        <v>-18607.01</v>
      </c>
      <c r="M44" s="27">
        <v>-5914.29</v>
      </c>
      <c r="N44" s="27">
        <f t="shared" si="14"/>
        <v>-342092.35000000003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97</v>
      </c>
      <c r="B50" s="32">
        <v>369853.52</v>
      </c>
      <c r="C50" s="32">
        <v>328587.85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698441.37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1169816.33</v>
      </c>
      <c r="C52" s="34">
        <f aca="true" t="shared" si="18" ref="C52:M52">+C37+C39</f>
        <v>869394.23</v>
      </c>
      <c r="D52" s="34">
        <f t="shared" si="18"/>
        <v>502247.5</v>
      </c>
      <c r="E52" s="34">
        <f t="shared" si="18"/>
        <v>137303.31999999998</v>
      </c>
      <c r="F52" s="34">
        <f t="shared" si="18"/>
        <v>424696.27999999997</v>
      </c>
      <c r="G52" s="34">
        <f t="shared" si="18"/>
        <v>661758.5700000001</v>
      </c>
      <c r="H52" s="34">
        <f t="shared" si="18"/>
        <v>680251.71</v>
      </c>
      <c r="I52" s="34">
        <f t="shared" si="18"/>
        <v>651047.15</v>
      </c>
      <c r="J52" s="34">
        <f t="shared" si="18"/>
        <v>513608.62999999995</v>
      </c>
      <c r="K52" s="34">
        <f t="shared" si="18"/>
        <v>612509.95</v>
      </c>
      <c r="L52" s="34">
        <f t="shared" si="18"/>
        <v>297196.93</v>
      </c>
      <c r="M52" s="34">
        <f t="shared" si="18"/>
        <v>170758.81999999998</v>
      </c>
      <c r="N52" s="34">
        <f>SUM(B52:M52)</f>
        <v>6690589.42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6690589.429999999</v>
      </c>
      <c r="P55" s="42"/>
    </row>
    <row r="56" spans="1:14" ht="18.75" customHeight="1">
      <c r="A56" s="17" t="s">
        <v>78</v>
      </c>
      <c r="B56" s="44">
        <v>146812.84</v>
      </c>
      <c r="C56" s="44">
        <v>128447.62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275260.45999999996</v>
      </c>
    </row>
    <row r="57" spans="1:14" ht="18.75" customHeight="1">
      <c r="A57" s="17" t="s">
        <v>79</v>
      </c>
      <c r="B57" s="44">
        <v>761510.45</v>
      </c>
      <c r="C57" s="44">
        <v>528497.38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1290007.83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502247.5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502247.5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108232.11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108232.11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165263.19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165263.19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298610.55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298610.55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217257.13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217257.13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128534.44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128534.44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208538.69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208538.69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267048.12</v>
      </c>
      <c r="K65" s="43">
        <v>0</v>
      </c>
      <c r="L65" s="43">
        <v>0</v>
      </c>
      <c r="M65" s="43">
        <v>0</v>
      </c>
      <c r="N65" s="34">
        <f t="shared" si="19"/>
        <v>267048.12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285868.55</v>
      </c>
      <c r="L66" s="43">
        <v>0</v>
      </c>
      <c r="M66" s="43">
        <v>0</v>
      </c>
      <c r="N66" s="31">
        <f t="shared" si="19"/>
        <v>285868.55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73817.38</v>
      </c>
      <c r="M67" s="43">
        <v>0</v>
      </c>
      <c r="N67" s="34">
        <f t="shared" si="19"/>
        <v>73817.38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170758.82</v>
      </c>
      <c r="N68" s="31">
        <f t="shared" si="19"/>
        <v>170758.82</v>
      </c>
    </row>
    <row r="69" spans="1:14" ht="18.75" customHeight="1">
      <c r="A69" s="40" t="s">
        <v>90</v>
      </c>
      <c r="B69" s="38">
        <v>261493.04</v>
      </c>
      <c r="C69" s="38">
        <v>212449.24</v>
      </c>
      <c r="D69" s="43">
        <v>0</v>
      </c>
      <c r="E69" s="38">
        <v>29071.21</v>
      </c>
      <c r="F69" s="38">
        <v>259433.09</v>
      </c>
      <c r="G69" s="38">
        <v>363148.02</v>
      </c>
      <c r="H69" s="38">
        <v>334460.14</v>
      </c>
      <c r="I69" s="38">
        <v>442508.46</v>
      </c>
      <c r="J69" s="38">
        <v>246560.51</v>
      </c>
      <c r="K69" s="38">
        <v>326641.4</v>
      </c>
      <c r="L69" s="38">
        <v>223379.55</v>
      </c>
      <c r="M69" s="43">
        <v>0</v>
      </c>
      <c r="N69" s="38">
        <f>SUM(B69:M69)</f>
        <v>2699144.6599999997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1.959178462566287</v>
      </c>
      <c r="C73" s="53">
        <v>1.9402351837189526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1.6940000089484657</v>
      </c>
      <c r="C74" s="53">
        <v>1.5945999907366972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1.5776905865868258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1.944454820247011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1.8176000025086863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1.448299998533391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1.6981221567782407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1.616057238214435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1.6383961247932777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1.8492000012261927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1.7679000027708436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2.0994128141438595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2.0889999898784404</v>
      </c>
      <c r="N85" s="59"/>
    </row>
    <row r="86" spans="1:14" ht="38.25" customHeight="1">
      <c r="A86" s="67" t="s">
        <v>95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2014-12-12T12:36:48Z</dcterms:modified>
  <cp:category/>
  <cp:version/>
  <cp:contentType/>
  <cp:contentStatus/>
</cp:coreProperties>
</file>