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<sst xmlns="http://schemas.openxmlformats.org/spreadsheetml/2006/main" count="126" uniqueCount="126">
  <si>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</si>
  <si>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</si>
  <si>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</si>
  <si>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</si>
  <si>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</si>
  <si>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</si>
  <si>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</si>
  <si>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</si>
  <si>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</si>
  <si>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</si>
  <si>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</si>
  <si>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</si>
  <si>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</si>
  <si>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</si>
  <si>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</si>
  <si>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</si>
  <si>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</si>
  <si>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</si>
  <si>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</si>
  <si>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</si>
  <si>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</si>
  <si>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</si>
  <si>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</si>
  <si>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</si>
  <si>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</si>
  <si>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</si>
  <si>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</si>
  <si>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</si>
  <si>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</si>
  <si>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</si>
  <si>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</si>
  <si>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</si>
  <si>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</si>
  <si>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</si>
  <si>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</si>
  <si>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</si>
  <si>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</si>
  <si>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</si>
  <si>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</si>
  <si>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</si>
  <si>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</si>
  <si>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</si>
  <si>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</si>
  <si>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</si>
  <si>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</si>
  <si>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</si>
  <si>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</si>
  <si>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</si>
  <si>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</si>
  <si>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</si>
  <si>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</si>
  <si>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</si>
  <si>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</si>
  <si>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</si>
  <si>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</si>
  <si>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</si>
  <si>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</si>
  <si>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</si>
  <si>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</si>
  <si>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</si>
  <si>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</si>
  <si>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</si>
  <si>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</si>
  <si>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</si>
  <si>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</si>
  <si>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</si>
  <si>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</si>
  <si>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</si>
  <si>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</si>
  <si>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</si>
  <si>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</si>
  <si>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</si>
  <si>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</si>
  <si>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</si>
  <si>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</si>
  <si>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</si>
  <si>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</si>
  <si>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</si>
  <si>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</si>
  <si>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</si>
  <si>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</si>
  <si>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</si>
  <si>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</si>
  <si>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</si>
  <si>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</si>
  <si>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</si>
  <si>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</si>
  <si>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</si>
  <si>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</si>
  <si>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</si>
  <si>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</si>
  <si>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</si>
  <si>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</si>
  <si>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</si>
  <si>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</si>
  <si>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</si>
  <si>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</si>
  <si>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</si>
  <si>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</si>
  <si>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</si>
  <si>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</si>
  <si>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</si>
  <si>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</si>
  <si>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</si>
  <si>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</si>
  <si>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</si>
  <si>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</si>
  <si>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</si>
  <si>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</si>
  <si>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</si>
  <si>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</si>
  <si>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</si>
  <si>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</si>
  <si>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</si>
  <si>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</si>
  <si>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</si>
  <si>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</si>
  <si>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</si>
  <si>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</si>
  <si>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</si>
  <si>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</si>
  <si>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</si>
  <si>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</si>
  <si>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</si>
  <si>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</si>
  <si>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31/12/14 - VENCIMENTO 08/01/15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</si>
</sst>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191965</v>
      </c>
      <c r="C7" s="9">
        <f t="shared" si="0"/>
        <v>265353</v>
      </c>
      <c r="D7" s="9">
        <f t="shared" si="0"/>
        <v>318318</v>
      </c>
      <c r="E7" s="9">
        <f t="shared" si="0"/>
        <v>167504</v>
      </c>
      <c r="F7" s="9">
        <f t="shared" si="0"/>
        <v>277760</v>
      </c>
      <c r="G7" s="9">
        <f t="shared" si="0"/>
        <v>430724</v>
      </c>
      <c r="H7" s="9">
        <f t="shared" si="0"/>
        <v>147882</v>
      </c>
      <c r="I7" s="9">
        <f t="shared" si="0"/>
        <v>29690</v>
      </c>
      <c r="J7" s="9">
        <f t="shared" si="0"/>
        <v>120508</v>
      </c>
      <c r="K7" s="9">
        <f t="shared" si="0"/>
        <v>1949704</v>
      </c>
      <c r="L7" s="53"/>
    </row>
    <row r="8" spans="1:11" ht="17.25" customHeight="1">
      <c r="A8" s="10" t="s">
        <v>117</v>
      </c>
      <c r="B8" s="11">
        <f>B9+B12+B16</f>
        <v>111772</v>
      </c>
      <c r="C8" s="11">
        <f aca="true" t="shared" si="1" ref="C8:J8">C9+C12+C16</f>
        <v>158714</v>
      </c>
      <c r="D8" s="11">
        <f t="shared" si="1"/>
        <v>179191</v>
      </c>
      <c r="E8" s="11">
        <f t="shared" si="1"/>
        <v>98509</v>
      </c>
      <c r="F8" s="11">
        <f t="shared" si="1"/>
        <v>145698</v>
      </c>
      <c r="G8" s="11">
        <f t="shared" si="1"/>
        <v>227683</v>
      </c>
      <c r="H8" s="11">
        <f t="shared" si="1"/>
        <v>92185</v>
      </c>
      <c r="I8" s="11">
        <f t="shared" si="1"/>
        <v>16095</v>
      </c>
      <c r="J8" s="11">
        <f t="shared" si="1"/>
        <v>67801</v>
      </c>
      <c r="K8" s="11">
        <f>SUM(B8:J8)</f>
        <v>1097648</v>
      </c>
    </row>
    <row r="9" spans="1:11" ht="17.25" customHeight="1">
      <c r="A9" s="15" t="s">
        <v>17</v>
      </c>
      <c r="B9" s="13">
        <f>+B10+B11</f>
        <v>25632</v>
      </c>
      <c r="C9" s="13">
        <f aca="true" t="shared" si="2" ref="C9:J9">+C10+C11</f>
        <v>38503</v>
      </c>
      <c r="D9" s="13">
        <f t="shared" si="2"/>
        <v>42417</v>
      </c>
      <c r="E9" s="13">
        <f t="shared" si="2"/>
        <v>21436</v>
      </c>
      <c r="F9" s="13">
        <f t="shared" si="2"/>
        <v>27758</v>
      </c>
      <c r="G9" s="13">
        <f t="shared" si="2"/>
        <v>32801</v>
      </c>
      <c r="H9" s="13">
        <f t="shared" si="2"/>
        <v>21545</v>
      </c>
      <c r="I9" s="13">
        <f t="shared" si="2"/>
        <v>4496</v>
      </c>
      <c r="J9" s="13">
        <f t="shared" si="2"/>
        <v>14688</v>
      </c>
      <c r="K9" s="11">
        <f>SUM(B9:J9)</f>
        <v>229276</v>
      </c>
    </row>
    <row r="10" spans="1:11" ht="17.25" customHeight="1">
      <c r="A10" s="30" t="s">
        <v>18</v>
      </c>
      <c r="B10" s="13">
        <v>25632</v>
      </c>
      <c r="C10" s="13">
        <v>38503</v>
      </c>
      <c r="D10" s="13">
        <v>42417</v>
      </c>
      <c r="E10" s="13">
        <v>21436</v>
      </c>
      <c r="F10" s="13">
        <v>27758</v>
      </c>
      <c r="G10" s="13">
        <v>32801</v>
      </c>
      <c r="H10" s="13">
        <v>21545</v>
      </c>
      <c r="I10" s="13">
        <v>4496</v>
      </c>
      <c r="J10" s="13">
        <v>14688</v>
      </c>
      <c r="K10" s="11">
        <f>SUM(B10:J10)</f>
        <v>229276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84515</v>
      </c>
      <c r="C12" s="17">
        <f t="shared" si="3"/>
        <v>117838</v>
      </c>
      <c r="D12" s="17">
        <f t="shared" si="3"/>
        <v>134442</v>
      </c>
      <c r="E12" s="17">
        <f t="shared" si="3"/>
        <v>75681</v>
      </c>
      <c r="F12" s="17">
        <f t="shared" si="3"/>
        <v>115561</v>
      </c>
      <c r="G12" s="17">
        <f t="shared" si="3"/>
        <v>191163</v>
      </c>
      <c r="H12" s="17">
        <f t="shared" si="3"/>
        <v>69395</v>
      </c>
      <c r="I12" s="17">
        <f t="shared" si="3"/>
        <v>11359</v>
      </c>
      <c r="J12" s="17">
        <f t="shared" si="3"/>
        <v>52208</v>
      </c>
      <c r="K12" s="11">
        <f aca="true" t="shared" si="4" ref="K12:K27">SUM(B12:J12)</f>
        <v>852162</v>
      </c>
    </row>
    <row r="13" spans="1:13" ht="17.25" customHeight="1">
      <c r="A13" s="14" t="s">
        <v>20</v>
      </c>
      <c r="B13" s="13">
        <v>41375</v>
      </c>
      <c r="C13" s="13">
        <v>62160</v>
      </c>
      <c r="D13" s="13">
        <v>71252</v>
      </c>
      <c r="E13" s="13">
        <v>40233</v>
      </c>
      <c r="F13" s="13">
        <v>59833</v>
      </c>
      <c r="G13" s="13">
        <v>92113</v>
      </c>
      <c r="H13" s="13">
        <v>32826</v>
      </c>
      <c r="I13" s="13">
        <v>6390</v>
      </c>
      <c r="J13" s="13">
        <v>28396</v>
      </c>
      <c r="K13" s="11">
        <f t="shared" si="4"/>
        <v>434578</v>
      </c>
      <c r="L13" s="53"/>
      <c r="M13" s="54"/>
    </row>
    <row r="14" spans="1:12" ht="17.25" customHeight="1">
      <c r="A14" s="14" t="s">
        <v>21</v>
      </c>
      <c r="B14" s="13">
        <v>40216</v>
      </c>
      <c r="C14" s="13">
        <v>51332</v>
      </c>
      <c r="D14" s="13">
        <v>58466</v>
      </c>
      <c r="E14" s="13">
        <v>32890</v>
      </c>
      <c r="F14" s="13">
        <v>51947</v>
      </c>
      <c r="G14" s="13">
        <v>94008</v>
      </c>
      <c r="H14" s="13">
        <v>34360</v>
      </c>
      <c r="I14" s="13">
        <v>4550</v>
      </c>
      <c r="J14" s="13">
        <v>21972</v>
      </c>
      <c r="K14" s="11">
        <f t="shared" si="4"/>
        <v>389741</v>
      </c>
      <c r="L14" s="53"/>
    </row>
    <row r="15" spans="1:11" ht="17.25" customHeight="1">
      <c r="A15" s="14" t="s">
        <v>22</v>
      </c>
      <c r="B15" s="13">
        <v>2924</v>
      </c>
      <c r="C15" s="13">
        <v>4346</v>
      </c>
      <c r="D15" s="13">
        <v>4724</v>
      </c>
      <c r="E15" s="13">
        <v>2558</v>
      </c>
      <c r="F15" s="13">
        <v>3781</v>
      </c>
      <c r="G15" s="13">
        <v>5042</v>
      </c>
      <c r="H15" s="13">
        <v>2209</v>
      </c>
      <c r="I15" s="13">
        <v>419</v>
      </c>
      <c r="J15" s="13">
        <v>1840</v>
      </c>
      <c r="K15" s="11">
        <f t="shared" si="4"/>
        <v>27843</v>
      </c>
    </row>
    <row r="16" spans="1:11" ht="17.25" customHeight="1">
      <c r="A16" s="15" t="s">
        <v>113</v>
      </c>
      <c r="B16" s="13">
        <f>B17+B18+B19</f>
        <v>1625</v>
      </c>
      <c r="C16" s="13">
        <f aca="true" t="shared" si="5" ref="C16:J16">C17+C18+C19</f>
        <v>2373</v>
      </c>
      <c r="D16" s="13">
        <f t="shared" si="5"/>
        <v>2332</v>
      </c>
      <c r="E16" s="13">
        <f t="shared" si="5"/>
        <v>1392</v>
      </c>
      <c r="F16" s="13">
        <f t="shared" si="5"/>
        <v>2379</v>
      </c>
      <c r="G16" s="13">
        <f t="shared" si="5"/>
        <v>3719</v>
      </c>
      <c r="H16" s="13">
        <f t="shared" si="5"/>
        <v>1245</v>
      </c>
      <c r="I16" s="13">
        <f t="shared" si="5"/>
        <v>240</v>
      </c>
      <c r="J16" s="13">
        <f t="shared" si="5"/>
        <v>905</v>
      </c>
      <c r="K16" s="11">
        <f t="shared" si="4"/>
        <v>16210</v>
      </c>
    </row>
    <row r="17" spans="1:11" ht="17.25" customHeight="1">
      <c r="A17" s="14" t="s">
        <v>114</v>
      </c>
      <c r="B17" s="13">
        <v>1410</v>
      </c>
      <c r="C17" s="13">
        <v>1999</v>
      </c>
      <c r="D17" s="13">
        <v>2082</v>
      </c>
      <c r="E17" s="13">
        <v>1198</v>
      </c>
      <c r="F17" s="13">
        <v>2070</v>
      </c>
      <c r="G17" s="13">
        <v>3178</v>
      </c>
      <c r="H17" s="13">
        <v>1115</v>
      </c>
      <c r="I17" s="13">
        <v>215</v>
      </c>
      <c r="J17" s="13">
        <v>789</v>
      </c>
      <c r="K17" s="11">
        <f t="shared" si="4"/>
        <v>14056</v>
      </c>
    </row>
    <row r="18" spans="1:11" ht="17.25" customHeight="1">
      <c r="A18" s="14" t="s">
        <v>115</v>
      </c>
      <c r="B18" s="13">
        <v>140</v>
      </c>
      <c r="C18" s="13">
        <v>252</v>
      </c>
      <c r="D18" s="13">
        <v>160</v>
      </c>
      <c r="E18" s="13">
        <v>146</v>
      </c>
      <c r="F18" s="13">
        <v>216</v>
      </c>
      <c r="G18" s="13">
        <v>381</v>
      </c>
      <c r="H18" s="13">
        <v>93</v>
      </c>
      <c r="I18" s="13">
        <v>17</v>
      </c>
      <c r="J18" s="13">
        <v>82</v>
      </c>
      <c r="K18" s="11">
        <f t="shared" si="4"/>
        <v>1487</v>
      </c>
    </row>
    <row r="19" spans="1:11" ht="17.25" customHeight="1">
      <c r="A19" s="14" t="s">
        <v>116</v>
      </c>
      <c r="B19" s="13">
        <v>75</v>
      </c>
      <c r="C19" s="13">
        <v>122</v>
      </c>
      <c r="D19" s="13">
        <v>90</v>
      </c>
      <c r="E19" s="13">
        <v>48</v>
      </c>
      <c r="F19" s="13">
        <v>93</v>
      </c>
      <c r="G19" s="13">
        <v>160</v>
      </c>
      <c r="H19" s="13">
        <v>37</v>
      </c>
      <c r="I19" s="13">
        <v>8</v>
      </c>
      <c r="J19" s="13">
        <v>34</v>
      </c>
      <c r="K19" s="11">
        <f t="shared" si="4"/>
        <v>667</v>
      </c>
    </row>
    <row r="20" spans="1:11" ht="17.25" customHeight="1">
      <c r="A20" s="16" t="s">
        <v>23</v>
      </c>
      <c r="B20" s="11">
        <f>+B21+B22+B23</f>
        <v>60794</v>
      </c>
      <c r="C20" s="11">
        <f aca="true" t="shared" si="6" ref="C20:J20">+C21+C22+C23</f>
        <v>76334</v>
      </c>
      <c r="D20" s="11">
        <f t="shared" si="6"/>
        <v>98263</v>
      </c>
      <c r="E20" s="11">
        <f t="shared" si="6"/>
        <v>49019</v>
      </c>
      <c r="F20" s="11">
        <f t="shared" si="6"/>
        <v>104180</v>
      </c>
      <c r="G20" s="11">
        <f t="shared" si="6"/>
        <v>172570</v>
      </c>
      <c r="H20" s="11">
        <f t="shared" si="6"/>
        <v>44211</v>
      </c>
      <c r="I20" s="11">
        <f t="shared" si="6"/>
        <v>8930</v>
      </c>
      <c r="J20" s="11">
        <f t="shared" si="6"/>
        <v>34393</v>
      </c>
      <c r="K20" s="11">
        <f t="shared" si="4"/>
        <v>648694</v>
      </c>
    </row>
    <row r="21" spans="1:12" ht="17.25" customHeight="1">
      <c r="A21" s="12" t="s">
        <v>24</v>
      </c>
      <c r="B21" s="13">
        <v>33453</v>
      </c>
      <c r="C21" s="13">
        <v>45443</v>
      </c>
      <c r="D21" s="13">
        <v>58165</v>
      </c>
      <c r="E21" s="13">
        <v>29074</v>
      </c>
      <c r="F21" s="13">
        <v>59513</v>
      </c>
      <c r="G21" s="13">
        <v>89786</v>
      </c>
      <c r="H21" s="13">
        <v>24133</v>
      </c>
      <c r="I21" s="13">
        <v>5656</v>
      </c>
      <c r="J21" s="13">
        <v>20537</v>
      </c>
      <c r="K21" s="11">
        <f t="shared" si="4"/>
        <v>365760</v>
      </c>
      <c r="L21" s="53"/>
    </row>
    <row r="22" spans="1:12" ht="17.25" customHeight="1">
      <c r="A22" s="12" t="s">
        <v>25</v>
      </c>
      <c r="B22" s="13">
        <v>25394</v>
      </c>
      <c r="C22" s="13">
        <v>28376</v>
      </c>
      <c r="D22" s="13">
        <v>36807</v>
      </c>
      <c r="E22" s="13">
        <v>18544</v>
      </c>
      <c r="F22" s="13">
        <v>41683</v>
      </c>
      <c r="G22" s="13">
        <v>78658</v>
      </c>
      <c r="H22" s="13">
        <v>18789</v>
      </c>
      <c r="I22" s="13">
        <v>2990</v>
      </c>
      <c r="J22" s="13">
        <v>12721</v>
      </c>
      <c r="K22" s="11">
        <f t="shared" si="4"/>
        <v>263962</v>
      </c>
      <c r="L22" s="53"/>
    </row>
    <row r="23" spans="1:11" ht="17.25" customHeight="1">
      <c r="A23" s="12" t="s">
        <v>26</v>
      </c>
      <c r="B23" s="13">
        <v>1947</v>
      </c>
      <c r="C23" s="13">
        <v>2515</v>
      </c>
      <c r="D23" s="13">
        <v>3291</v>
      </c>
      <c r="E23" s="13">
        <v>1401</v>
      </c>
      <c r="F23" s="13">
        <v>2984</v>
      </c>
      <c r="G23" s="13">
        <v>4126</v>
      </c>
      <c r="H23" s="13">
        <v>1289</v>
      </c>
      <c r="I23" s="13">
        <v>284</v>
      </c>
      <c r="J23" s="13">
        <v>1135</v>
      </c>
      <c r="K23" s="11">
        <f t="shared" si="4"/>
        <v>18972</v>
      </c>
    </row>
    <row r="24" spans="1:11" ht="17.25" customHeight="1">
      <c r="A24" s="16" t="s">
        <v>27</v>
      </c>
      <c r="B24" s="13">
        <v>19399</v>
      </c>
      <c r="C24" s="13">
        <v>30305</v>
      </c>
      <c r="D24" s="13">
        <v>40864</v>
      </c>
      <c r="E24" s="13">
        <v>19976</v>
      </c>
      <c r="F24" s="13">
        <v>27882</v>
      </c>
      <c r="G24" s="13">
        <v>30471</v>
      </c>
      <c r="H24" s="13">
        <v>11071</v>
      </c>
      <c r="I24" s="13">
        <v>4665</v>
      </c>
      <c r="J24" s="13">
        <v>18314</v>
      </c>
      <c r="K24" s="11">
        <f t="shared" si="4"/>
        <v>202947</v>
      </c>
    </row>
    <row r="25" spans="1:12" ht="17.25" customHeight="1">
      <c r="A25" s="12" t="s">
        <v>28</v>
      </c>
      <c r="B25" s="13">
        <v>12415</v>
      </c>
      <c r="C25" s="13">
        <v>19395</v>
      </c>
      <c r="D25" s="13">
        <v>26153</v>
      </c>
      <c r="E25" s="13">
        <v>12785</v>
      </c>
      <c r="F25" s="13">
        <v>17844</v>
      </c>
      <c r="G25" s="13">
        <v>19501</v>
      </c>
      <c r="H25" s="13">
        <v>7085</v>
      </c>
      <c r="I25" s="13">
        <v>2986</v>
      </c>
      <c r="J25" s="13">
        <v>11721</v>
      </c>
      <c r="K25" s="11">
        <f t="shared" si="4"/>
        <v>129885</v>
      </c>
      <c r="L25" s="53"/>
    </row>
    <row r="26" spans="1:12" ht="17.25" customHeight="1">
      <c r="A26" s="12" t="s">
        <v>29</v>
      </c>
      <c r="B26" s="13">
        <v>6984</v>
      </c>
      <c r="C26" s="13">
        <v>10910</v>
      </c>
      <c r="D26" s="13">
        <v>14711</v>
      </c>
      <c r="E26" s="13">
        <v>7191</v>
      </c>
      <c r="F26" s="13">
        <v>10038</v>
      </c>
      <c r="G26" s="13">
        <v>10970</v>
      </c>
      <c r="H26" s="13">
        <v>3986</v>
      </c>
      <c r="I26" s="13">
        <v>1679</v>
      </c>
      <c r="J26" s="13">
        <v>6593</v>
      </c>
      <c r="K26" s="11">
        <f t="shared" si="4"/>
        <v>73062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415</v>
      </c>
      <c r="I27" s="11">
        <v>0</v>
      </c>
      <c r="J27" s="11">
        <v>0</v>
      </c>
      <c r="K27" s="11">
        <f t="shared" si="4"/>
        <v>415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2.41227622</v>
      </c>
      <c r="C29" s="61">
        <f aca="true" t="shared" si="7" ref="C29:J29">SUM(C30:C33)</f>
        <v>2.753106</v>
      </c>
      <c r="D29" s="61">
        <f t="shared" si="7"/>
        <v>3.09936428</v>
      </c>
      <c r="E29" s="61">
        <f t="shared" si="7"/>
        <v>2.63576102</v>
      </c>
      <c r="F29" s="61">
        <f t="shared" si="7"/>
        <v>2.5576842</v>
      </c>
      <c r="G29" s="61">
        <f t="shared" si="7"/>
        <v>2.1999384</v>
      </c>
      <c r="H29" s="61">
        <f t="shared" si="7"/>
        <v>2.5232155</v>
      </c>
      <c r="I29" s="61">
        <f t="shared" si="7"/>
        <v>4.47841252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-0.00142378</v>
      </c>
      <c r="C32" s="63">
        <v>0</v>
      </c>
      <c r="D32" s="63">
        <v>-0.00013572</v>
      </c>
      <c r="E32" s="63">
        <v>-0.00023898</v>
      </c>
      <c r="F32" s="63">
        <v>-0.0013158</v>
      </c>
      <c r="G32" s="63">
        <v>-0.0014616</v>
      </c>
      <c r="H32" s="63">
        <v>-0.0009845</v>
      </c>
      <c r="I32" s="63">
        <v>-0.00228748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26739.42</v>
      </c>
      <c r="I35" s="19">
        <v>0</v>
      </c>
      <c r="J35" s="19">
        <v>0</v>
      </c>
      <c r="K35" s="23">
        <f>SUM(B35:J35)</f>
        <v>26739.42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1185.56</v>
      </c>
      <c r="C39" s="19">
        <f aca="true" t="shared" si="8" ref="C39:J39">+C43</f>
        <v>0</v>
      </c>
      <c r="D39" s="23">
        <f t="shared" si="8"/>
        <v>154.08</v>
      </c>
      <c r="E39" s="19">
        <f t="shared" si="8"/>
        <v>179.76</v>
      </c>
      <c r="F39" s="23">
        <f t="shared" si="8"/>
        <v>1455.2</v>
      </c>
      <c r="G39" s="23">
        <f t="shared" si="8"/>
        <v>2482.4</v>
      </c>
      <c r="H39" s="23">
        <f t="shared" si="8"/>
        <v>766.12</v>
      </c>
      <c r="I39" s="19">
        <f t="shared" si="8"/>
        <v>355.24</v>
      </c>
      <c r="J39" s="19">
        <f t="shared" si="8"/>
        <v>0</v>
      </c>
      <c r="K39" s="23">
        <f aca="true" t="shared" si="9" ref="K39:K44">SUM(B39:J39)</f>
        <v>6578.36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1185.56</v>
      </c>
      <c r="C43" s="64">
        <v>0</v>
      </c>
      <c r="D43" s="66">
        <f aca="true" t="shared" si="10" ref="D43:I43">ROUND(D44*D45,2)</f>
        <v>154.08</v>
      </c>
      <c r="E43" s="66">
        <f t="shared" si="10"/>
        <v>179.76</v>
      </c>
      <c r="F43" s="66">
        <f t="shared" si="10"/>
        <v>1455.2</v>
      </c>
      <c r="G43" s="66">
        <f t="shared" si="10"/>
        <v>2482.4</v>
      </c>
      <c r="H43" s="66">
        <f t="shared" si="10"/>
        <v>766.12</v>
      </c>
      <c r="I43" s="66">
        <f t="shared" si="10"/>
        <v>355.24</v>
      </c>
      <c r="J43" s="64">
        <v>0</v>
      </c>
      <c r="K43" s="66">
        <f t="shared" si="9"/>
        <v>6578.36</v>
      </c>
    </row>
    <row r="44" spans="1:11" ht="17.25" customHeight="1">
      <c r="A44" s="67" t="s">
        <v>43</v>
      </c>
      <c r="B44" s="68">
        <v>277</v>
      </c>
      <c r="C44" s="68">
        <v>0</v>
      </c>
      <c r="D44" s="68">
        <v>36</v>
      </c>
      <c r="E44" s="68">
        <v>42</v>
      </c>
      <c r="F44" s="68">
        <v>340</v>
      </c>
      <c r="G44" s="68">
        <v>580</v>
      </c>
      <c r="H44" s="68">
        <v>179</v>
      </c>
      <c r="I44" s="68">
        <v>83</v>
      </c>
      <c r="J44" s="68">
        <v>0</v>
      </c>
      <c r="K44" s="68">
        <f t="shared" si="9"/>
        <v>1537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481487.31999999995</v>
      </c>
      <c r="C47" s="22">
        <f aca="true" t="shared" si="11" ref="C47:H47">+C48+C56</f>
        <v>752714.0499999999</v>
      </c>
      <c r="D47" s="22">
        <f t="shared" si="11"/>
        <v>1012196.24</v>
      </c>
      <c r="E47" s="22">
        <f t="shared" si="11"/>
        <v>462719.07999999996</v>
      </c>
      <c r="F47" s="22">
        <f t="shared" si="11"/>
        <v>733683.07</v>
      </c>
      <c r="G47" s="22">
        <f t="shared" si="11"/>
        <v>977983.2100000001</v>
      </c>
      <c r="H47" s="22">
        <f t="shared" si="11"/>
        <v>418926.5999999999</v>
      </c>
      <c r="I47" s="22">
        <f>+I48+I56</f>
        <v>133319.3</v>
      </c>
      <c r="J47" s="22">
        <f>+J48+J56</f>
        <v>333354.49</v>
      </c>
      <c r="K47" s="22">
        <f>SUM(B47:J47)</f>
        <v>5306383.359999999</v>
      </c>
    </row>
    <row r="48" spans="1:11" ht="17.25" customHeight="1">
      <c r="A48" s="16" t="s">
        <v>46</v>
      </c>
      <c r="B48" s="23">
        <f>SUM(B49:B55)</f>
        <v>464258.16</v>
      </c>
      <c r="C48" s="23">
        <f aca="true" t="shared" si="12" ref="C48:H48">SUM(C49:C55)</f>
        <v>730544.94</v>
      </c>
      <c r="D48" s="23">
        <f t="shared" si="12"/>
        <v>986737.52</v>
      </c>
      <c r="E48" s="23">
        <f t="shared" si="12"/>
        <v>441680.26999999996</v>
      </c>
      <c r="F48" s="23">
        <f t="shared" si="12"/>
        <v>711877.5599999999</v>
      </c>
      <c r="G48" s="23">
        <f t="shared" si="12"/>
        <v>950048.66</v>
      </c>
      <c r="H48" s="23">
        <f t="shared" si="12"/>
        <v>400643.68999999994</v>
      </c>
      <c r="I48" s="23">
        <f>SUM(I49:I55)</f>
        <v>133319.3</v>
      </c>
      <c r="J48" s="23">
        <f>SUM(J49:J55)</f>
        <v>320153.6</v>
      </c>
      <c r="K48" s="23">
        <f aca="true" t="shared" si="13" ref="K48:K56">SUM(B48:J48)</f>
        <v>5139263.7</v>
      </c>
    </row>
    <row r="49" spans="1:11" ht="17.25" customHeight="1">
      <c r="A49" s="35" t="s">
        <v>47</v>
      </c>
      <c r="B49" s="23">
        <f aca="true" t="shared" si="14" ref="B49:H49">ROUND(B30*B7,2)</f>
        <v>463345.92</v>
      </c>
      <c r="C49" s="23">
        <f t="shared" si="14"/>
        <v>728924.69</v>
      </c>
      <c r="D49" s="23">
        <f t="shared" si="14"/>
        <v>986626.64</v>
      </c>
      <c r="E49" s="23">
        <f t="shared" si="14"/>
        <v>441540.54</v>
      </c>
      <c r="F49" s="23">
        <f t="shared" si="14"/>
        <v>710787.84</v>
      </c>
      <c r="G49" s="23">
        <f t="shared" si="14"/>
        <v>948195.81</v>
      </c>
      <c r="H49" s="23">
        <f t="shared" si="14"/>
        <v>373283.74</v>
      </c>
      <c r="I49" s="23">
        <f>ROUND(I30*I7,2)</f>
        <v>133031.98</v>
      </c>
      <c r="J49" s="23">
        <f>ROUND(J30*J7,2)</f>
        <v>320153.6</v>
      </c>
      <c r="K49" s="23">
        <f t="shared" si="13"/>
        <v>5105890.76</v>
      </c>
    </row>
    <row r="50" spans="1:11" ht="17.25" customHeight="1">
      <c r="A50" s="35" t="s">
        <v>48</v>
      </c>
      <c r="B50" s="19">
        <v>0</v>
      </c>
      <c r="C50" s="23">
        <f>ROUND(C31*C7,2)</f>
        <v>1620.25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1620.25</v>
      </c>
    </row>
    <row r="51" spans="1:11" ht="17.25" customHeight="1">
      <c r="A51" s="69" t="s">
        <v>124</v>
      </c>
      <c r="B51" s="70">
        <f>ROUND(B32*B7,2)</f>
        <v>-273.32</v>
      </c>
      <c r="C51" s="64">
        <v>0</v>
      </c>
      <c r="D51" s="70">
        <f aca="true" t="shared" si="15" ref="D51:I51">ROUND(D32*D7,2)</f>
        <v>-43.2</v>
      </c>
      <c r="E51" s="70">
        <f t="shared" si="15"/>
        <v>-40.03</v>
      </c>
      <c r="F51" s="70">
        <f t="shared" si="15"/>
        <v>-365.48</v>
      </c>
      <c r="G51" s="70">
        <f t="shared" si="15"/>
        <v>-629.55</v>
      </c>
      <c r="H51" s="70">
        <f t="shared" si="15"/>
        <v>-145.59</v>
      </c>
      <c r="I51" s="70">
        <f t="shared" si="15"/>
        <v>-67.92</v>
      </c>
      <c r="J51" s="64">
        <v>0</v>
      </c>
      <c r="K51" s="70">
        <f>SUM(B51:J51)</f>
        <v>-1565.09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26739.42</v>
      </c>
      <c r="I53" s="32">
        <f>+I35</f>
        <v>0</v>
      </c>
      <c r="J53" s="32">
        <f>+J35</f>
        <v>0</v>
      </c>
      <c r="K53" s="23">
        <f t="shared" si="13"/>
        <v>26739.42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1185.56</v>
      </c>
      <c r="C55" s="19">
        <v>0</v>
      </c>
      <c r="D55" s="37">
        <v>154.08</v>
      </c>
      <c r="E55" s="19">
        <v>179.76</v>
      </c>
      <c r="F55" s="37">
        <v>1455.2</v>
      </c>
      <c r="G55" s="37">
        <v>2482.4</v>
      </c>
      <c r="H55" s="37">
        <v>766.12</v>
      </c>
      <c r="I55" s="37">
        <v>355.24</v>
      </c>
      <c r="J55" s="19">
        <v>0</v>
      </c>
      <c r="K55" s="23">
        <f t="shared" si="13"/>
        <v>6578.36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25458.72</v>
      </c>
      <c r="E56" s="37">
        <v>21038.81</v>
      </c>
      <c r="F56" s="37">
        <v>21805.51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167119.65999999997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-91005.06</v>
      </c>
      <c r="C60" s="36">
        <f t="shared" si="16"/>
        <v>-136153.95</v>
      </c>
      <c r="D60" s="36">
        <f t="shared" si="16"/>
        <v>-147698.78</v>
      </c>
      <c r="E60" s="36">
        <f t="shared" si="16"/>
        <v>-81726.57</v>
      </c>
      <c r="F60" s="36">
        <f t="shared" si="16"/>
        <v>-102313.48</v>
      </c>
      <c r="G60" s="36">
        <f t="shared" si="16"/>
        <v>-126854.42</v>
      </c>
      <c r="H60" s="36">
        <f t="shared" si="16"/>
        <v>-78557.49</v>
      </c>
      <c r="I60" s="36">
        <f t="shared" si="16"/>
        <v>-52046.24</v>
      </c>
      <c r="J60" s="36">
        <f t="shared" si="16"/>
        <v>-60121.25</v>
      </c>
      <c r="K60" s="36">
        <f>SUM(B60:J60)</f>
        <v>-876477.2400000001</v>
      </c>
    </row>
    <row r="61" spans="1:11" ht="18.75" customHeight="1">
      <c r="A61" s="16" t="s">
        <v>79</v>
      </c>
      <c r="B61" s="36">
        <f aca="true" t="shared" si="17" ref="B61:J61">B62+B63+B64+B65+B66+B67</f>
        <v>-76896</v>
      </c>
      <c r="C61" s="36">
        <f t="shared" si="17"/>
        <v>-115509</v>
      </c>
      <c r="D61" s="36">
        <f t="shared" si="17"/>
        <v>-127251</v>
      </c>
      <c r="E61" s="36">
        <f t="shared" si="17"/>
        <v>-64308</v>
      </c>
      <c r="F61" s="36">
        <f t="shared" si="17"/>
        <v>-83274</v>
      </c>
      <c r="G61" s="36">
        <f t="shared" si="17"/>
        <v>-98403</v>
      </c>
      <c r="H61" s="36">
        <f t="shared" si="17"/>
        <v>-64635</v>
      </c>
      <c r="I61" s="36">
        <f t="shared" si="17"/>
        <v>-13488</v>
      </c>
      <c r="J61" s="36">
        <f t="shared" si="17"/>
        <v>-44064</v>
      </c>
      <c r="K61" s="36">
        <f aca="true" t="shared" si="18" ref="K61:K94">SUM(B61:J61)</f>
        <v>-687828</v>
      </c>
    </row>
    <row r="62" spans="1:11" ht="18.75" customHeight="1">
      <c r="A62" s="12" t="s">
        <v>80</v>
      </c>
      <c r="B62" s="36">
        <f>-ROUND(B9*$D$3,2)</f>
        <v>-76896</v>
      </c>
      <c r="C62" s="36">
        <f aca="true" t="shared" si="19" ref="C62:J62">-ROUND(C9*$D$3,2)</f>
        <v>-115509</v>
      </c>
      <c r="D62" s="36">
        <f t="shared" si="19"/>
        <v>-127251</v>
      </c>
      <c r="E62" s="36">
        <f t="shared" si="19"/>
        <v>-64308</v>
      </c>
      <c r="F62" s="36">
        <f t="shared" si="19"/>
        <v>-83274</v>
      </c>
      <c r="G62" s="36">
        <f t="shared" si="19"/>
        <v>-98403</v>
      </c>
      <c r="H62" s="36">
        <f t="shared" si="19"/>
        <v>-64635</v>
      </c>
      <c r="I62" s="36">
        <f t="shared" si="19"/>
        <v>-13488</v>
      </c>
      <c r="J62" s="36">
        <f t="shared" si="19"/>
        <v>-44064</v>
      </c>
      <c r="K62" s="36">
        <f t="shared" si="18"/>
        <v>-687828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-20447.78</v>
      </c>
      <c r="E68" s="36">
        <f t="shared" si="20"/>
        <v>-17418.57</v>
      </c>
      <c r="F68" s="36">
        <f t="shared" si="20"/>
        <v>-19039.48</v>
      </c>
      <c r="G68" s="36">
        <f t="shared" si="20"/>
        <v>-28451.42</v>
      </c>
      <c r="H68" s="36">
        <f t="shared" si="20"/>
        <v>-13922.49</v>
      </c>
      <c r="I68" s="36">
        <f t="shared" si="20"/>
        <v>-38558.24</v>
      </c>
      <c r="J68" s="36">
        <f t="shared" si="20"/>
        <v>-16057.25</v>
      </c>
      <c r="K68" s="36">
        <f t="shared" si="18"/>
        <v>-188649.24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-1067.5</v>
      </c>
      <c r="E71" s="19">
        <v>0</v>
      </c>
      <c r="F71" s="36">
        <v>-380.5</v>
      </c>
      <c r="G71" s="19">
        <v>0</v>
      </c>
      <c r="H71" s="19">
        <v>0</v>
      </c>
      <c r="I71" s="48">
        <v>-1984.02</v>
      </c>
      <c r="J71" s="19">
        <v>0</v>
      </c>
      <c r="K71" s="36">
        <f t="shared" si="18"/>
        <v>-3432.02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-13922.49</v>
      </c>
      <c r="I73" s="36">
        <v>-4894.4</v>
      </c>
      <c r="J73" s="36">
        <v>-10090.2</v>
      </c>
      <c r="K73" s="49">
        <f t="shared" si="18"/>
        <v>-143530.65000000002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-3840.57</v>
      </c>
      <c r="F92" s="19">
        <v>0</v>
      </c>
      <c r="G92" s="19">
        <v>0</v>
      </c>
      <c r="H92" s="19">
        <v>0</v>
      </c>
      <c r="I92" s="49">
        <v>-1679.82</v>
      </c>
      <c r="J92" s="49">
        <v>-5967.05</v>
      </c>
      <c r="K92" s="49">
        <f t="shared" si="18"/>
        <v>-11487.44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390482.25999999995</v>
      </c>
      <c r="C97" s="24">
        <f t="shared" si="21"/>
        <v>616560.1</v>
      </c>
      <c r="D97" s="24">
        <f t="shared" si="21"/>
        <v>864497.46</v>
      </c>
      <c r="E97" s="24">
        <f t="shared" si="21"/>
        <v>380992.50999999995</v>
      </c>
      <c r="F97" s="24">
        <f t="shared" si="21"/>
        <v>631369.59</v>
      </c>
      <c r="G97" s="24">
        <f t="shared" si="21"/>
        <v>851128.79</v>
      </c>
      <c r="H97" s="24">
        <f t="shared" si="21"/>
        <v>340369.1099999999</v>
      </c>
      <c r="I97" s="24">
        <f>+I98+I99</f>
        <v>81273.06</v>
      </c>
      <c r="J97" s="24">
        <f>+J98+J99</f>
        <v>273233.24</v>
      </c>
      <c r="K97" s="49">
        <f>SUM(B97:J97)</f>
        <v>4429906.119999999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373253.1</v>
      </c>
      <c r="C98" s="24">
        <f t="shared" si="22"/>
        <v>594390.99</v>
      </c>
      <c r="D98" s="24">
        <f t="shared" si="22"/>
        <v>839038.74</v>
      </c>
      <c r="E98" s="24">
        <f t="shared" si="22"/>
        <v>359953.69999999995</v>
      </c>
      <c r="F98" s="24">
        <f t="shared" si="22"/>
        <v>609564.08</v>
      </c>
      <c r="G98" s="24">
        <f t="shared" si="22"/>
        <v>823194.24</v>
      </c>
      <c r="H98" s="24">
        <f t="shared" si="22"/>
        <v>322086.19999999995</v>
      </c>
      <c r="I98" s="24">
        <f t="shared" si="22"/>
        <v>81273.06</v>
      </c>
      <c r="J98" s="24">
        <f t="shared" si="22"/>
        <v>260032.34999999998</v>
      </c>
      <c r="K98" s="49">
        <f>SUM(B98:J98)</f>
        <v>4262786.460000001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25458.72</v>
      </c>
      <c r="E99" s="24">
        <f t="shared" si="23"/>
        <v>21038.81</v>
      </c>
      <c r="F99" s="24">
        <f t="shared" si="23"/>
        <v>21805.51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167119.65999999997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4429906.119999999</v>
      </c>
      <c r="L105" s="55"/>
    </row>
    <row r="106" spans="1:11" ht="18.75" customHeight="1">
      <c r="A106" s="26" t="s">
        <v>75</v>
      </c>
      <c r="B106" s="27">
        <v>48895.85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48895.85</v>
      </c>
    </row>
    <row r="107" spans="1:11" ht="18.75" customHeight="1">
      <c r="A107" s="26" t="s">
        <v>76</v>
      </c>
      <c r="B107" s="27">
        <v>341586.41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341586.41</v>
      </c>
    </row>
    <row r="108" spans="1:11" ht="18.75" customHeight="1">
      <c r="A108" s="26" t="s">
        <v>77</v>
      </c>
      <c r="B108" s="41">
        <v>0</v>
      </c>
      <c r="C108" s="27">
        <f>+C97</f>
        <v>616560.1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616560.1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864497.46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864497.46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380992.50999999995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380992.50999999995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120292.56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120292.56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225013.08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225013.08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286063.95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286063.95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251282.36</v>
      </c>
      <c r="H115" s="41">
        <v>0</v>
      </c>
      <c r="I115" s="41">
        <v>0</v>
      </c>
      <c r="J115" s="41">
        <v>0</v>
      </c>
      <c r="K115" s="42">
        <f t="shared" si="24"/>
        <v>251282.36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25079.3</v>
      </c>
      <c r="H116" s="41">
        <v>0</v>
      </c>
      <c r="I116" s="41">
        <v>0</v>
      </c>
      <c r="J116" s="41">
        <v>0</v>
      </c>
      <c r="K116" s="42">
        <f t="shared" si="24"/>
        <v>25079.3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133464.34</v>
      </c>
      <c r="H117" s="41">
        <v>0</v>
      </c>
      <c r="I117" s="41">
        <v>0</v>
      </c>
      <c r="J117" s="41">
        <v>0</v>
      </c>
      <c r="K117" s="42">
        <f t="shared" si="24"/>
        <v>133464.34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116133.96</v>
      </c>
      <c r="H118" s="41">
        <v>0</v>
      </c>
      <c r="I118" s="41">
        <v>0</v>
      </c>
      <c r="J118" s="41">
        <v>0</v>
      </c>
      <c r="K118" s="42">
        <f t="shared" si="24"/>
        <v>116133.96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325168.83</v>
      </c>
      <c r="H119" s="41">
        <v>0</v>
      </c>
      <c r="I119" s="41">
        <v>0</v>
      </c>
      <c r="J119" s="41">
        <v>0</v>
      </c>
      <c r="K119" s="42">
        <f t="shared" si="24"/>
        <v>325168.83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122146.07</v>
      </c>
      <c r="I120" s="41">
        <v>0</v>
      </c>
      <c r="J120" s="41">
        <v>0</v>
      </c>
      <c r="K120" s="42">
        <f t="shared" si="24"/>
        <v>122146.07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218223.04</v>
      </c>
      <c r="I121" s="41">
        <v>0</v>
      </c>
      <c r="J121" s="41">
        <v>0</v>
      </c>
      <c r="K121" s="42">
        <f t="shared" si="24"/>
        <v>218223.04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81273.06</v>
      </c>
      <c r="J122" s="41">
        <v>0</v>
      </c>
      <c r="K122" s="42">
        <f t="shared" si="24"/>
        <v>81273.06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273233.24</v>
      </c>
      <c r="K123" s="45">
        <f t="shared" si="24"/>
        <v>273233.24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2015-01-07T19:53:15Z</dcterms:modified>
  <cp:category/>
  <cp:version/>
  <cp:contentType/>
  <cp:contentStatus/>
</cp:coreProperties>
</file>