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<sst xmlns="http://schemas.openxmlformats.org/spreadsheetml/2006/main" count="126" uniqueCount="126">
  <si>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</si>
  <si>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</si>
  <si>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</si>
  <si>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</si>
  <si>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</si>
  <si>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</si>
  <si>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</si>
  <si>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</si>
  <si>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</si>
  <si>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</si>
  <si>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</si>
  <si>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</si>
  <si>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</si>
  <si>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</si>
  <si>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</si>
  <si>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</si>
  <si>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</si>
  <si>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</si>
  <si>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</si>
  <si>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</si>
  <si>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</si>
  <si>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</si>
  <si>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</si>
  <si>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</si>
  <si>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</si>
  <si>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</si>
  <si>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</si>
  <si>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</si>
  <si>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</si>
  <si>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</si>
  <si>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</si>
  <si>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</si>
  <si>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</si>
  <si>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</si>
  <si>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</si>
  <si>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</si>
  <si>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</si>
  <si>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</si>
  <si>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</si>
  <si>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</si>
  <si>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</si>
  <si>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</si>
  <si>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</si>
  <si>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</si>
  <si>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</si>
  <si>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</si>
  <si>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</si>
  <si>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</si>
  <si>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</si>
  <si>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</si>
  <si>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</si>
  <si>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</si>
  <si>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</si>
  <si>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</si>
  <si>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</si>
  <si>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</si>
  <si>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</si>
  <si>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</si>
  <si>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</si>
  <si>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</si>
  <si>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</si>
  <si>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</si>
  <si>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</si>
  <si>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</si>
  <si>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</si>
  <si>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</si>
  <si>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</si>
  <si>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</si>
  <si>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</si>
  <si>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</si>
  <si>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</si>
  <si>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</si>
  <si>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</si>
  <si>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</si>
  <si>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</si>
  <si>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</si>
  <si>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</si>
  <si>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</si>
  <si>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</si>
  <si>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</si>
  <si>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</si>
  <si>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</si>
  <si>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</si>
  <si>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</si>
  <si>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</si>
  <si>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</si>
  <si>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</si>
  <si>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</si>
  <si>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</si>
  <si>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</si>
  <si>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</si>
  <si>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</si>
  <si>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</si>
  <si>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</si>
  <si>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</si>
  <si>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</si>
  <si>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</si>
  <si>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</si>
  <si>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</si>
  <si>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</si>
  <si>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</si>
  <si>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</si>
  <si>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</si>
  <si>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</si>
  <si>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</si>
  <si>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</si>
  <si>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</si>
  <si>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</si>
  <si>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</si>
  <si>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</si>
  <si>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</si>
  <si>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</si>
  <si>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</si>
  <si>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</si>
  <si>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</si>
  <si>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</si>
  <si>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</si>
  <si>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</si>
  <si>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</si>
  <si>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</si>
  <si>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</si>
  <si>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</si>
  <si>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</si>
  <si>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</si>
  <si>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</si>
  <si>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30/12/14 - VENCIMENTO 08/01/15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</si>
</sst>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379463</v>
      </c>
      <c r="C7" s="9">
        <f t="shared" si="0"/>
        <v>498681</v>
      </c>
      <c r="D7" s="9">
        <f t="shared" si="0"/>
        <v>571123</v>
      </c>
      <c r="E7" s="9">
        <f t="shared" si="0"/>
        <v>333325</v>
      </c>
      <c r="F7" s="9">
        <f t="shared" si="0"/>
        <v>487575</v>
      </c>
      <c r="G7" s="9">
        <f t="shared" si="0"/>
        <v>789552</v>
      </c>
      <c r="H7" s="9">
        <f t="shared" si="0"/>
        <v>319767</v>
      </c>
      <c r="I7" s="9">
        <f t="shared" si="0"/>
        <v>74858</v>
      </c>
      <c r="J7" s="9">
        <f t="shared" si="0"/>
        <v>192971</v>
      </c>
      <c r="K7" s="9">
        <f t="shared" si="0"/>
        <v>3647315</v>
      </c>
      <c r="L7" s="53"/>
    </row>
    <row r="8" spans="1:11" ht="17.25" customHeight="1">
      <c r="A8" s="10" t="s">
        <v>117</v>
      </c>
      <c r="B8" s="11">
        <f>B9+B12+B16</f>
        <v>218690</v>
      </c>
      <c r="C8" s="11">
        <f aca="true" t="shared" si="1" ref="C8:J8">C9+C12+C16</f>
        <v>292673</v>
      </c>
      <c r="D8" s="11">
        <f t="shared" si="1"/>
        <v>313902</v>
      </c>
      <c r="E8" s="11">
        <f t="shared" si="1"/>
        <v>193202</v>
      </c>
      <c r="F8" s="11">
        <f t="shared" si="1"/>
        <v>260455</v>
      </c>
      <c r="G8" s="11">
        <f t="shared" si="1"/>
        <v>417363</v>
      </c>
      <c r="H8" s="11">
        <f t="shared" si="1"/>
        <v>193246</v>
      </c>
      <c r="I8" s="11">
        <f t="shared" si="1"/>
        <v>38029</v>
      </c>
      <c r="J8" s="11">
        <f t="shared" si="1"/>
        <v>105893</v>
      </c>
      <c r="K8" s="11">
        <f>SUM(B8:J8)</f>
        <v>2033453</v>
      </c>
    </row>
    <row r="9" spans="1:11" ht="17.25" customHeight="1">
      <c r="A9" s="15" t="s">
        <v>17</v>
      </c>
      <c r="B9" s="13">
        <f>+B10+B11</f>
        <v>40834</v>
      </c>
      <c r="C9" s="13">
        <f aca="true" t="shared" si="2" ref="C9:J9">+C10+C11</f>
        <v>56715</v>
      </c>
      <c r="D9" s="13">
        <f t="shared" si="2"/>
        <v>60156</v>
      </c>
      <c r="E9" s="13">
        <f t="shared" si="2"/>
        <v>34885</v>
      </c>
      <c r="F9" s="13">
        <f t="shared" si="2"/>
        <v>43010</v>
      </c>
      <c r="G9" s="13">
        <f t="shared" si="2"/>
        <v>50840</v>
      </c>
      <c r="H9" s="13">
        <f t="shared" si="2"/>
        <v>39161</v>
      </c>
      <c r="I9" s="13">
        <f t="shared" si="2"/>
        <v>8631</v>
      </c>
      <c r="J9" s="13">
        <f t="shared" si="2"/>
        <v>17689</v>
      </c>
      <c r="K9" s="11">
        <f>SUM(B9:J9)</f>
        <v>351921</v>
      </c>
    </row>
    <row r="10" spans="1:11" ht="17.25" customHeight="1">
      <c r="A10" s="30" t="s">
        <v>18</v>
      </c>
      <c r="B10" s="13">
        <v>40834</v>
      </c>
      <c r="C10" s="13">
        <v>56715</v>
      </c>
      <c r="D10" s="13">
        <v>60156</v>
      </c>
      <c r="E10" s="13">
        <v>34885</v>
      </c>
      <c r="F10" s="13">
        <v>43010</v>
      </c>
      <c r="G10" s="13">
        <v>50840</v>
      </c>
      <c r="H10" s="13">
        <v>39161</v>
      </c>
      <c r="I10" s="13">
        <v>8631</v>
      </c>
      <c r="J10" s="13">
        <v>17689</v>
      </c>
      <c r="K10" s="11">
        <f>SUM(B10:J10)</f>
        <v>351921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174871</v>
      </c>
      <c r="C12" s="17">
        <f t="shared" si="3"/>
        <v>231545</v>
      </c>
      <c r="D12" s="17">
        <f t="shared" si="3"/>
        <v>249620</v>
      </c>
      <c r="E12" s="17">
        <f t="shared" si="3"/>
        <v>155514</v>
      </c>
      <c r="F12" s="17">
        <f t="shared" si="3"/>
        <v>213450</v>
      </c>
      <c r="G12" s="17">
        <f t="shared" si="3"/>
        <v>359838</v>
      </c>
      <c r="H12" s="17">
        <f t="shared" si="3"/>
        <v>151580</v>
      </c>
      <c r="I12" s="17">
        <f t="shared" si="3"/>
        <v>28775</v>
      </c>
      <c r="J12" s="17">
        <f t="shared" si="3"/>
        <v>86811</v>
      </c>
      <c r="K12" s="11">
        <f aca="true" t="shared" si="4" ref="K12:K27">SUM(B12:J12)</f>
        <v>1652004</v>
      </c>
    </row>
    <row r="13" spans="1:13" ht="17.25" customHeight="1">
      <c r="A13" s="14" t="s">
        <v>20</v>
      </c>
      <c r="B13" s="13">
        <v>85285</v>
      </c>
      <c r="C13" s="13">
        <v>119890</v>
      </c>
      <c r="D13" s="13">
        <v>133019</v>
      </c>
      <c r="E13" s="13">
        <v>81297</v>
      </c>
      <c r="F13" s="13">
        <v>110238</v>
      </c>
      <c r="G13" s="13">
        <v>175409</v>
      </c>
      <c r="H13" s="13">
        <v>71964</v>
      </c>
      <c r="I13" s="13">
        <v>16333</v>
      </c>
      <c r="J13" s="13">
        <v>46802</v>
      </c>
      <c r="K13" s="11">
        <f t="shared" si="4"/>
        <v>840237</v>
      </c>
      <c r="L13" s="53"/>
      <c r="M13" s="54"/>
    </row>
    <row r="14" spans="1:12" ht="17.25" customHeight="1">
      <c r="A14" s="14" t="s">
        <v>21</v>
      </c>
      <c r="B14" s="13">
        <v>82059</v>
      </c>
      <c r="C14" s="13">
        <v>101530</v>
      </c>
      <c r="D14" s="13">
        <v>105716</v>
      </c>
      <c r="E14" s="13">
        <v>68064</v>
      </c>
      <c r="F14" s="13">
        <v>94825</v>
      </c>
      <c r="G14" s="13">
        <v>172561</v>
      </c>
      <c r="H14" s="13">
        <v>73870</v>
      </c>
      <c r="I14" s="13">
        <v>11156</v>
      </c>
      <c r="J14" s="13">
        <v>36351</v>
      </c>
      <c r="K14" s="11">
        <f t="shared" si="4"/>
        <v>746132</v>
      </c>
      <c r="L14" s="53"/>
    </row>
    <row r="15" spans="1:11" ht="17.25" customHeight="1">
      <c r="A15" s="14" t="s">
        <v>22</v>
      </c>
      <c r="B15" s="13">
        <v>7527</v>
      </c>
      <c r="C15" s="13">
        <v>10125</v>
      </c>
      <c r="D15" s="13">
        <v>10885</v>
      </c>
      <c r="E15" s="13">
        <v>6153</v>
      </c>
      <c r="F15" s="13">
        <v>8387</v>
      </c>
      <c r="G15" s="13">
        <v>11868</v>
      </c>
      <c r="H15" s="13">
        <v>5746</v>
      </c>
      <c r="I15" s="13">
        <v>1286</v>
      </c>
      <c r="J15" s="13">
        <v>3658</v>
      </c>
      <c r="K15" s="11">
        <f t="shared" si="4"/>
        <v>65635</v>
      </c>
    </row>
    <row r="16" spans="1:11" ht="17.25" customHeight="1">
      <c r="A16" s="15" t="s">
        <v>113</v>
      </c>
      <c r="B16" s="13">
        <f>B17+B18+B19</f>
        <v>2985</v>
      </c>
      <c r="C16" s="13">
        <f aca="true" t="shared" si="5" ref="C16:J16">C17+C18+C19</f>
        <v>4413</v>
      </c>
      <c r="D16" s="13">
        <f t="shared" si="5"/>
        <v>4126</v>
      </c>
      <c r="E16" s="13">
        <f t="shared" si="5"/>
        <v>2803</v>
      </c>
      <c r="F16" s="13">
        <f t="shared" si="5"/>
        <v>3995</v>
      </c>
      <c r="G16" s="13">
        <f t="shared" si="5"/>
        <v>6685</v>
      </c>
      <c r="H16" s="13">
        <f t="shared" si="5"/>
        <v>2505</v>
      </c>
      <c r="I16" s="13">
        <f t="shared" si="5"/>
        <v>623</v>
      </c>
      <c r="J16" s="13">
        <f t="shared" si="5"/>
        <v>1393</v>
      </c>
      <c r="K16" s="11">
        <f t="shared" si="4"/>
        <v>29528</v>
      </c>
    </row>
    <row r="17" spans="1:11" ht="17.25" customHeight="1">
      <c r="A17" s="14" t="s">
        <v>114</v>
      </c>
      <c r="B17" s="13">
        <v>2531</v>
      </c>
      <c r="C17" s="13">
        <v>3765</v>
      </c>
      <c r="D17" s="13">
        <v>3585</v>
      </c>
      <c r="E17" s="13">
        <v>2409</v>
      </c>
      <c r="F17" s="13">
        <v>3449</v>
      </c>
      <c r="G17" s="13">
        <v>5618</v>
      </c>
      <c r="H17" s="13">
        <v>2198</v>
      </c>
      <c r="I17" s="13">
        <v>535</v>
      </c>
      <c r="J17" s="13">
        <v>1193</v>
      </c>
      <c r="K17" s="11">
        <f t="shared" si="4"/>
        <v>25283</v>
      </c>
    </row>
    <row r="18" spans="1:11" ht="17.25" customHeight="1">
      <c r="A18" s="14" t="s">
        <v>115</v>
      </c>
      <c r="B18" s="13">
        <v>269</v>
      </c>
      <c r="C18" s="13">
        <v>431</v>
      </c>
      <c r="D18" s="13">
        <v>357</v>
      </c>
      <c r="E18" s="13">
        <v>278</v>
      </c>
      <c r="F18" s="13">
        <v>349</v>
      </c>
      <c r="G18" s="13">
        <v>773</v>
      </c>
      <c r="H18" s="13">
        <v>190</v>
      </c>
      <c r="I18" s="13">
        <v>57</v>
      </c>
      <c r="J18" s="13">
        <v>130</v>
      </c>
      <c r="K18" s="11">
        <f t="shared" si="4"/>
        <v>2834</v>
      </c>
    </row>
    <row r="19" spans="1:11" ht="17.25" customHeight="1">
      <c r="A19" s="14" t="s">
        <v>116</v>
      </c>
      <c r="B19" s="13">
        <v>185</v>
      </c>
      <c r="C19" s="13">
        <v>217</v>
      </c>
      <c r="D19" s="13">
        <v>184</v>
      </c>
      <c r="E19" s="13">
        <v>116</v>
      </c>
      <c r="F19" s="13">
        <v>197</v>
      </c>
      <c r="G19" s="13">
        <v>294</v>
      </c>
      <c r="H19" s="13">
        <v>117</v>
      </c>
      <c r="I19" s="13">
        <v>31</v>
      </c>
      <c r="J19" s="13">
        <v>70</v>
      </c>
      <c r="K19" s="11">
        <f t="shared" si="4"/>
        <v>1411</v>
      </c>
    </row>
    <row r="20" spans="1:11" ht="17.25" customHeight="1">
      <c r="A20" s="16" t="s">
        <v>23</v>
      </c>
      <c r="B20" s="11">
        <f>+B21+B22+B23</f>
        <v>122625</v>
      </c>
      <c r="C20" s="11">
        <f aca="true" t="shared" si="6" ref="C20:J20">+C21+C22+C23</f>
        <v>147253</v>
      </c>
      <c r="D20" s="11">
        <f t="shared" si="6"/>
        <v>178874</v>
      </c>
      <c r="E20" s="11">
        <f t="shared" si="6"/>
        <v>100469</v>
      </c>
      <c r="F20" s="11">
        <f t="shared" si="6"/>
        <v>175520</v>
      </c>
      <c r="G20" s="11">
        <f t="shared" si="6"/>
        <v>313325</v>
      </c>
      <c r="H20" s="11">
        <f t="shared" si="6"/>
        <v>98682</v>
      </c>
      <c r="I20" s="11">
        <f t="shared" si="6"/>
        <v>24172</v>
      </c>
      <c r="J20" s="11">
        <f t="shared" si="6"/>
        <v>56095</v>
      </c>
      <c r="K20" s="11">
        <f t="shared" si="4"/>
        <v>1217015</v>
      </c>
    </row>
    <row r="21" spans="1:12" ht="17.25" customHeight="1">
      <c r="A21" s="12" t="s">
        <v>24</v>
      </c>
      <c r="B21" s="13">
        <v>67426</v>
      </c>
      <c r="C21" s="13">
        <v>87787</v>
      </c>
      <c r="D21" s="13">
        <v>108770</v>
      </c>
      <c r="E21" s="13">
        <v>59964</v>
      </c>
      <c r="F21" s="13">
        <v>102273</v>
      </c>
      <c r="G21" s="13">
        <v>167495</v>
      </c>
      <c r="H21" s="13">
        <v>55284</v>
      </c>
      <c r="I21" s="13">
        <v>15230</v>
      </c>
      <c r="J21" s="13">
        <v>33761</v>
      </c>
      <c r="K21" s="11">
        <f t="shared" si="4"/>
        <v>697990</v>
      </c>
      <c r="L21" s="53"/>
    </row>
    <row r="22" spans="1:12" ht="17.25" customHeight="1">
      <c r="A22" s="12" t="s">
        <v>25</v>
      </c>
      <c r="B22" s="13">
        <v>50382</v>
      </c>
      <c r="C22" s="13">
        <v>53637</v>
      </c>
      <c r="D22" s="13">
        <v>63119</v>
      </c>
      <c r="E22" s="13">
        <v>37200</v>
      </c>
      <c r="F22" s="13">
        <v>66983</v>
      </c>
      <c r="G22" s="13">
        <v>136470</v>
      </c>
      <c r="H22" s="13">
        <v>40044</v>
      </c>
      <c r="I22" s="13">
        <v>8025</v>
      </c>
      <c r="J22" s="13">
        <v>20172</v>
      </c>
      <c r="K22" s="11">
        <f t="shared" si="4"/>
        <v>476032</v>
      </c>
      <c r="L22" s="53"/>
    </row>
    <row r="23" spans="1:11" ht="17.25" customHeight="1">
      <c r="A23" s="12" t="s">
        <v>26</v>
      </c>
      <c r="B23" s="13">
        <v>4817</v>
      </c>
      <c r="C23" s="13">
        <v>5829</v>
      </c>
      <c r="D23" s="13">
        <v>6985</v>
      </c>
      <c r="E23" s="13">
        <v>3305</v>
      </c>
      <c r="F23" s="13">
        <v>6264</v>
      </c>
      <c r="G23" s="13">
        <v>9360</v>
      </c>
      <c r="H23" s="13">
        <v>3354</v>
      </c>
      <c r="I23" s="13">
        <v>917</v>
      </c>
      <c r="J23" s="13">
        <v>2162</v>
      </c>
      <c r="K23" s="11">
        <f t="shared" si="4"/>
        <v>42993</v>
      </c>
    </row>
    <row r="24" spans="1:11" ht="17.25" customHeight="1">
      <c r="A24" s="16" t="s">
        <v>27</v>
      </c>
      <c r="B24" s="13">
        <v>38148</v>
      </c>
      <c r="C24" s="13">
        <v>58755</v>
      </c>
      <c r="D24" s="13">
        <v>78347</v>
      </c>
      <c r="E24" s="13">
        <v>39654</v>
      </c>
      <c r="F24" s="13">
        <v>51600</v>
      </c>
      <c r="G24" s="13">
        <v>58864</v>
      </c>
      <c r="H24" s="13">
        <v>26517</v>
      </c>
      <c r="I24" s="13">
        <v>12657</v>
      </c>
      <c r="J24" s="13">
        <v>30983</v>
      </c>
      <c r="K24" s="11">
        <f t="shared" si="4"/>
        <v>395525</v>
      </c>
    </row>
    <row r="25" spans="1:12" ht="17.25" customHeight="1">
      <c r="A25" s="12" t="s">
        <v>28</v>
      </c>
      <c r="B25" s="13">
        <v>24415</v>
      </c>
      <c r="C25" s="13">
        <v>37603</v>
      </c>
      <c r="D25" s="13">
        <v>50142</v>
      </c>
      <c r="E25" s="13">
        <v>25379</v>
      </c>
      <c r="F25" s="13">
        <v>33024</v>
      </c>
      <c r="G25" s="13">
        <v>37673</v>
      </c>
      <c r="H25" s="13">
        <v>16971</v>
      </c>
      <c r="I25" s="13">
        <v>8100</v>
      </c>
      <c r="J25" s="13">
        <v>19829</v>
      </c>
      <c r="K25" s="11">
        <f t="shared" si="4"/>
        <v>253136</v>
      </c>
      <c r="L25" s="53"/>
    </row>
    <row r="26" spans="1:12" ht="17.25" customHeight="1">
      <c r="A26" s="12" t="s">
        <v>29</v>
      </c>
      <c r="B26" s="13">
        <v>13733</v>
      </c>
      <c r="C26" s="13">
        <v>21152</v>
      </c>
      <c r="D26" s="13">
        <v>28205</v>
      </c>
      <c r="E26" s="13">
        <v>14275</v>
      </c>
      <c r="F26" s="13">
        <v>18576</v>
      </c>
      <c r="G26" s="13">
        <v>21191</v>
      </c>
      <c r="H26" s="13">
        <v>9546</v>
      </c>
      <c r="I26" s="13">
        <v>4557</v>
      </c>
      <c r="J26" s="13">
        <v>11154</v>
      </c>
      <c r="K26" s="11">
        <f t="shared" si="4"/>
        <v>142389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1322</v>
      </c>
      <c r="I27" s="11">
        <v>0</v>
      </c>
      <c r="J27" s="11">
        <v>0</v>
      </c>
      <c r="K27" s="11">
        <f t="shared" si="4"/>
        <v>1322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2.41227622</v>
      </c>
      <c r="C29" s="61">
        <f aca="true" t="shared" si="7" ref="C29:J29">SUM(C30:C33)</f>
        <v>2.753106</v>
      </c>
      <c r="D29" s="61">
        <f t="shared" si="7"/>
        <v>3.09936428</v>
      </c>
      <c r="E29" s="61">
        <f t="shared" si="7"/>
        <v>2.63576102</v>
      </c>
      <c r="F29" s="61">
        <f t="shared" si="7"/>
        <v>2.5576842</v>
      </c>
      <c r="G29" s="61">
        <f t="shared" si="7"/>
        <v>2.19994344</v>
      </c>
      <c r="H29" s="61">
        <f t="shared" si="7"/>
        <v>2.5232265</v>
      </c>
      <c r="I29" s="61">
        <f t="shared" si="7"/>
        <v>4.47841252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-0.00142378</v>
      </c>
      <c r="C32" s="63">
        <v>0</v>
      </c>
      <c r="D32" s="63">
        <v>-0.00013572</v>
      </c>
      <c r="E32" s="63">
        <v>-0.00023898</v>
      </c>
      <c r="F32" s="63">
        <v>-0.0013158</v>
      </c>
      <c r="G32" s="63">
        <v>-0.00145656</v>
      </c>
      <c r="H32" s="63">
        <v>-0.0009735</v>
      </c>
      <c r="I32" s="63">
        <v>-0.00228748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24448.89</v>
      </c>
      <c r="I35" s="19">
        <v>0</v>
      </c>
      <c r="J35" s="19">
        <v>0</v>
      </c>
      <c r="K35" s="23">
        <f>SUM(B35:J35)</f>
        <v>24448.89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154.08</v>
      </c>
      <c r="E39" s="19">
        <f t="shared" si="8"/>
        <v>179.76</v>
      </c>
      <c r="F39" s="23">
        <f t="shared" si="8"/>
        <v>1455.2</v>
      </c>
      <c r="G39" s="23">
        <f t="shared" si="8"/>
        <v>2473.84</v>
      </c>
      <c r="H39" s="23">
        <f t="shared" si="8"/>
        <v>757.56</v>
      </c>
      <c r="I39" s="19">
        <f t="shared" si="8"/>
        <v>355.24</v>
      </c>
      <c r="J39" s="19">
        <f t="shared" si="8"/>
        <v>0</v>
      </c>
      <c r="K39" s="23">
        <f aca="true" t="shared" si="9" ref="K39:K44">SUM(B39:J39)</f>
        <v>6561.24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1185.56</v>
      </c>
      <c r="C43" s="64">
        <v>0</v>
      </c>
      <c r="D43" s="66">
        <f aca="true" t="shared" si="10" ref="D43:I43">ROUND(D44*D45,2)</f>
        <v>154.08</v>
      </c>
      <c r="E43" s="66">
        <f t="shared" si="10"/>
        <v>179.76</v>
      </c>
      <c r="F43" s="66">
        <f t="shared" si="10"/>
        <v>1455.2</v>
      </c>
      <c r="G43" s="66">
        <f t="shared" si="10"/>
        <v>2473.84</v>
      </c>
      <c r="H43" s="66">
        <f t="shared" si="10"/>
        <v>757.56</v>
      </c>
      <c r="I43" s="66">
        <f t="shared" si="10"/>
        <v>355.24</v>
      </c>
      <c r="J43" s="64">
        <v>0</v>
      </c>
      <c r="K43" s="66">
        <f t="shared" si="9"/>
        <v>6561.24</v>
      </c>
    </row>
    <row r="44" spans="1:11" ht="17.25" customHeight="1">
      <c r="A44" s="67" t="s">
        <v>43</v>
      </c>
      <c r="B44" s="68">
        <v>277</v>
      </c>
      <c r="C44" s="68">
        <v>0</v>
      </c>
      <c r="D44" s="68">
        <v>36</v>
      </c>
      <c r="E44" s="68">
        <v>42</v>
      </c>
      <c r="F44" s="68">
        <v>340</v>
      </c>
      <c r="G44" s="68">
        <v>578</v>
      </c>
      <c r="H44" s="68">
        <v>177</v>
      </c>
      <c r="I44" s="68">
        <v>83</v>
      </c>
      <c r="J44" s="68">
        <v>0</v>
      </c>
      <c r="K44" s="68">
        <f t="shared" si="9"/>
        <v>1533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933784.29</v>
      </c>
      <c r="C47" s="22">
        <f aca="true" t="shared" si="11" ref="C47:H47">+C48+C56</f>
        <v>1395090.77</v>
      </c>
      <c r="D47" s="22">
        <f t="shared" si="11"/>
        <v>1795731.03</v>
      </c>
      <c r="E47" s="22">
        <f t="shared" si="11"/>
        <v>899783.61</v>
      </c>
      <c r="F47" s="22">
        <f t="shared" si="11"/>
        <v>1270323.5899999999</v>
      </c>
      <c r="G47" s="22">
        <f t="shared" si="11"/>
        <v>1767378.1300000001</v>
      </c>
      <c r="H47" s="22">
        <f t="shared" si="11"/>
        <v>850333.93</v>
      </c>
      <c r="I47" s="22">
        <f>+I48+I56</f>
        <v>335600.24</v>
      </c>
      <c r="J47" s="22">
        <f>+J48+J56</f>
        <v>525866.95</v>
      </c>
      <c r="K47" s="22">
        <f>SUM(B47:J47)</f>
        <v>9773892.54</v>
      </c>
    </row>
    <row r="48" spans="1:11" ht="17.25" customHeight="1">
      <c r="A48" s="16" t="s">
        <v>46</v>
      </c>
      <c r="B48" s="23">
        <f>SUM(B49:B55)</f>
        <v>916555.13</v>
      </c>
      <c r="C48" s="23">
        <f aca="true" t="shared" si="12" ref="C48:H48">SUM(C49:C55)</f>
        <v>1372921.66</v>
      </c>
      <c r="D48" s="23">
        <f t="shared" si="12"/>
        <v>1770272.31</v>
      </c>
      <c r="E48" s="23">
        <f t="shared" si="12"/>
        <v>878744.7999999999</v>
      </c>
      <c r="F48" s="23">
        <f t="shared" si="12"/>
        <v>1248518.0799999998</v>
      </c>
      <c r="G48" s="23">
        <f t="shared" si="12"/>
        <v>1739443.58</v>
      </c>
      <c r="H48" s="23">
        <f t="shared" si="12"/>
        <v>832051.02</v>
      </c>
      <c r="I48" s="23">
        <f>SUM(I49:I55)</f>
        <v>335600.24</v>
      </c>
      <c r="J48" s="23">
        <f>SUM(J49:J55)</f>
        <v>512666.06</v>
      </c>
      <c r="K48" s="23">
        <f aca="true" t="shared" si="13" ref="K48:K56">SUM(B48:J48)</f>
        <v>9606772.88</v>
      </c>
    </row>
    <row r="49" spans="1:11" ht="17.25" customHeight="1">
      <c r="A49" s="35" t="s">
        <v>47</v>
      </c>
      <c r="B49" s="23">
        <f aca="true" t="shared" si="14" ref="B49:H49">ROUND(B30*B7,2)</f>
        <v>915909.84</v>
      </c>
      <c r="C49" s="23">
        <f t="shared" si="14"/>
        <v>1369876.71</v>
      </c>
      <c r="D49" s="23">
        <f t="shared" si="14"/>
        <v>1770195.74</v>
      </c>
      <c r="E49" s="23">
        <f t="shared" si="14"/>
        <v>878644.7</v>
      </c>
      <c r="F49" s="23">
        <f t="shared" si="14"/>
        <v>1247704.43</v>
      </c>
      <c r="G49" s="23">
        <f t="shared" si="14"/>
        <v>1738119.77</v>
      </c>
      <c r="H49" s="23">
        <f t="shared" si="14"/>
        <v>807155.86</v>
      </c>
      <c r="I49" s="23">
        <f>ROUND(I30*I7,2)</f>
        <v>335416.24</v>
      </c>
      <c r="J49" s="23">
        <f>ROUND(J30*J7,2)</f>
        <v>512666.06</v>
      </c>
      <c r="K49" s="23">
        <f t="shared" si="13"/>
        <v>9575689.35</v>
      </c>
    </row>
    <row r="50" spans="1:11" ht="17.25" customHeight="1">
      <c r="A50" s="35" t="s">
        <v>48</v>
      </c>
      <c r="B50" s="19">
        <v>0</v>
      </c>
      <c r="C50" s="23">
        <f>ROUND(C31*C7,2)</f>
        <v>3044.95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3044.95</v>
      </c>
    </row>
    <row r="51" spans="1:11" ht="17.25" customHeight="1">
      <c r="A51" s="69" t="s">
        <v>124</v>
      </c>
      <c r="B51" s="70">
        <f>ROUND(B32*B7,2)</f>
        <v>-540.27</v>
      </c>
      <c r="C51" s="64">
        <v>0</v>
      </c>
      <c r="D51" s="70">
        <f aca="true" t="shared" si="15" ref="D51:I51">ROUND(D32*D7,2)</f>
        <v>-77.51</v>
      </c>
      <c r="E51" s="70">
        <f t="shared" si="15"/>
        <v>-79.66</v>
      </c>
      <c r="F51" s="70">
        <f t="shared" si="15"/>
        <v>-641.55</v>
      </c>
      <c r="G51" s="70">
        <f t="shared" si="15"/>
        <v>-1150.03</v>
      </c>
      <c r="H51" s="70">
        <f t="shared" si="15"/>
        <v>-311.29</v>
      </c>
      <c r="I51" s="70">
        <f t="shared" si="15"/>
        <v>-171.24</v>
      </c>
      <c r="J51" s="64">
        <v>0</v>
      </c>
      <c r="K51" s="70">
        <f>SUM(B51:J51)</f>
        <v>-2971.5499999999993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24448.89</v>
      </c>
      <c r="I53" s="32">
        <f>+I35</f>
        <v>0</v>
      </c>
      <c r="J53" s="32">
        <f>+J35</f>
        <v>0</v>
      </c>
      <c r="K53" s="23">
        <f t="shared" si="13"/>
        <v>24448.89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154.08</v>
      </c>
      <c r="E55" s="19">
        <v>179.76</v>
      </c>
      <c r="F55" s="37">
        <v>1455.2</v>
      </c>
      <c r="G55" s="37">
        <v>2473.84</v>
      </c>
      <c r="H55" s="37">
        <v>757.56</v>
      </c>
      <c r="I55" s="37">
        <v>355.24</v>
      </c>
      <c r="J55" s="19">
        <v>0</v>
      </c>
      <c r="K55" s="23">
        <f t="shared" si="13"/>
        <v>6561.24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25458.72</v>
      </c>
      <c r="E56" s="37">
        <v>21038.81</v>
      </c>
      <c r="F56" s="37">
        <v>21805.51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167119.65999999997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-214181.41999999998</v>
      </c>
      <c r="C60" s="36">
        <f t="shared" si="16"/>
        <v>-167065.86000000002</v>
      </c>
      <c r="D60" s="36">
        <f t="shared" si="16"/>
        <v>-232370.5</v>
      </c>
      <c r="E60" s="36">
        <f t="shared" si="16"/>
        <v>-250071.99</v>
      </c>
      <c r="F60" s="36">
        <f t="shared" si="16"/>
        <v>-258120.28999999998</v>
      </c>
      <c r="G60" s="36">
        <f t="shared" si="16"/>
        <v>-287446.24</v>
      </c>
      <c r="H60" s="36">
        <f t="shared" si="16"/>
        <v>-125627.45</v>
      </c>
      <c r="I60" s="36">
        <f t="shared" si="16"/>
        <v>-68931.72</v>
      </c>
      <c r="J60" s="36">
        <f t="shared" si="16"/>
        <v>-76553.99</v>
      </c>
      <c r="K60" s="36">
        <f>SUM(B60:J60)</f>
        <v>-1680369.46</v>
      </c>
    </row>
    <row r="61" spans="1:11" ht="18.75" customHeight="1">
      <c r="A61" s="16" t="s">
        <v>79</v>
      </c>
      <c r="B61" s="36">
        <f aca="true" t="shared" si="17" ref="B61:J61">B62+B63+B64+B65+B66+B67</f>
        <v>-207565.78999999998</v>
      </c>
      <c r="C61" s="36">
        <f t="shared" si="17"/>
        <v>-177641.57</v>
      </c>
      <c r="D61" s="36">
        <f t="shared" si="17"/>
        <v>-211029.54</v>
      </c>
      <c r="E61" s="36">
        <f t="shared" si="17"/>
        <v>-220586.05</v>
      </c>
      <c r="F61" s="36">
        <f t="shared" si="17"/>
        <v>-227472.8</v>
      </c>
      <c r="G61" s="36">
        <f t="shared" si="17"/>
        <v>-241308.28999999998</v>
      </c>
      <c r="H61" s="36">
        <f t="shared" si="17"/>
        <v>-117533.5</v>
      </c>
      <c r="I61" s="36">
        <f t="shared" si="17"/>
        <v>-25893</v>
      </c>
      <c r="J61" s="36">
        <f t="shared" si="17"/>
        <v>-53067</v>
      </c>
      <c r="K61" s="36">
        <f aca="true" t="shared" si="18" ref="K61:K94">SUM(B61:J61)</f>
        <v>-1482097.54</v>
      </c>
    </row>
    <row r="62" spans="1:11" ht="18.75" customHeight="1">
      <c r="A62" s="12" t="s">
        <v>80</v>
      </c>
      <c r="B62" s="36">
        <f>-ROUND(B9*$D$3,2)</f>
        <v>-122502</v>
      </c>
      <c r="C62" s="36">
        <f aca="true" t="shared" si="19" ref="C62:J62">-ROUND(C9*$D$3,2)</f>
        <v>-170145</v>
      </c>
      <c r="D62" s="36">
        <f t="shared" si="19"/>
        <v>-180468</v>
      </c>
      <c r="E62" s="36">
        <f t="shared" si="19"/>
        <v>-104655</v>
      </c>
      <c r="F62" s="36">
        <f t="shared" si="19"/>
        <v>-129030</v>
      </c>
      <c r="G62" s="36">
        <f t="shared" si="19"/>
        <v>-152520</v>
      </c>
      <c r="H62" s="36">
        <f t="shared" si="19"/>
        <v>-117483</v>
      </c>
      <c r="I62" s="36">
        <f t="shared" si="19"/>
        <v>-25893</v>
      </c>
      <c r="J62" s="36">
        <f t="shared" si="19"/>
        <v>-53067</v>
      </c>
      <c r="K62" s="36">
        <f t="shared" si="18"/>
        <v>-1055763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36">
        <v>-882</v>
      </c>
      <c r="C64" s="36">
        <v>-357</v>
      </c>
      <c r="D64" s="36">
        <v>-343</v>
      </c>
      <c r="E64" s="36">
        <v>-1162</v>
      </c>
      <c r="F64" s="36">
        <v>-693</v>
      </c>
      <c r="G64" s="36">
        <v>-542.5</v>
      </c>
      <c r="H64" s="36">
        <v>-3.5</v>
      </c>
      <c r="I64" s="19">
        <v>0</v>
      </c>
      <c r="J64" s="19">
        <v>0</v>
      </c>
      <c r="K64" s="36">
        <f t="shared" si="18"/>
        <v>-3983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8">
        <v>-84181.79</v>
      </c>
      <c r="C66" s="48">
        <v>-7139.57</v>
      </c>
      <c r="D66" s="48">
        <v>-30218.54</v>
      </c>
      <c r="E66" s="48">
        <v>-114769.05</v>
      </c>
      <c r="F66" s="48">
        <v>-97749.8</v>
      </c>
      <c r="G66" s="48">
        <v>-88245.79</v>
      </c>
      <c r="H66" s="48">
        <v>-47</v>
      </c>
      <c r="I66" s="19">
        <v>0</v>
      </c>
      <c r="J66" s="19">
        <v>0</v>
      </c>
      <c r="K66" s="36">
        <f t="shared" si="18"/>
        <v>-422351.54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-6615.629999999999</v>
      </c>
      <c r="C68" s="36">
        <f t="shared" si="20"/>
        <v>10575.71</v>
      </c>
      <c r="D68" s="36">
        <f t="shared" si="20"/>
        <v>-21340.96</v>
      </c>
      <c r="E68" s="36">
        <f t="shared" si="20"/>
        <v>-29485.94</v>
      </c>
      <c r="F68" s="36">
        <f t="shared" si="20"/>
        <v>-30647.49</v>
      </c>
      <c r="G68" s="36">
        <f t="shared" si="20"/>
        <v>-46137.95</v>
      </c>
      <c r="H68" s="36">
        <f t="shared" si="20"/>
        <v>-8093.949999999999</v>
      </c>
      <c r="I68" s="36">
        <f t="shared" si="20"/>
        <v>-43038.72</v>
      </c>
      <c r="J68" s="36">
        <f t="shared" si="20"/>
        <v>-23486.99</v>
      </c>
      <c r="K68" s="36">
        <f t="shared" si="18"/>
        <v>-198271.91999999998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36">
        <v>7493.43</v>
      </c>
      <c r="C74" s="36">
        <v>31220.66</v>
      </c>
      <c r="D74" s="36">
        <v>-892.93</v>
      </c>
      <c r="E74" s="36">
        <v>-8439.74</v>
      </c>
      <c r="F74" s="36">
        <v>-11607.86</v>
      </c>
      <c r="G74" s="36">
        <v>-17686.53</v>
      </c>
      <c r="H74" s="36">
        <v>5828.52</v>
      </c>
      <c r="I74" s="36">
        <v>-1931.78</v>
      </c>
      <c r="J74" s="36">
        <v>-3983.77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-7468.2</v>
      </c>
      <c r="F92" s="19">
        <v>0</v>
      </c>
      <c r="G92" s="19">
        <v>0</v>
      </c>
      <c r="H92" s="19">
        <v>0</v>
      </c>
      <c r="I92" s="49">
        <v>-4228.56</v>
      </c>
      <c r="J92" s="49">
        <v>-9413.02</v>
      </c>
      <c r="K92" s="49">
        <f t="shared" si="18"/>
        <v>-21109.78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719602.8700000001</v>
      </c>
      <c r="C97" s="24">
        <f t="shared" si="21"/>
        <v>1228024.91</v>
      </c>
      <c r="D97" s="24">
        <f t="shared" si="21"/>
        <v>1563360.53</v>
      </c>
      <c r="E97" s="24">
        <f t="shared" si="21"/>
        <v>649711.6200000001</v>
      </c>
      <c r="F97" s="24">
        <f t="shared" si="21"/>
        <v>1012203.2999999998</v>
      </c>
      <c r="G97" s="24">
        <f t="shared" si="21"/>
        <v>1479931.8900000001</v>
      </c>
      <c r="H97" s="24">
        <f t="shared" si="21"/>
        <v>724706.4800000001</v>
      </c>
      <c r="I97" s="24">
        <f>+I98+I99</f>
        <v>266668.52</v>
      </c>
      <c r="J97" s="24">
        <f>+J98+J99</f>
        <v>449312.96</v>
      </c>
      <c r="K97" s="49">
        <f>SUM(B97:J97)</f>
        <v>8093523.080000001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702373.7100000001</v>
      </c>
      <c r="C98" s="24">
        <f t="shared" si="22"/>
        <v>1205855.7999999998</v>
      </c>
      <c r="D98" s="24">
        <f t="shared" si="22"/>
        <v>1537901.81</v>
      </c>
      <c r="E98" s="24">
        <f t="shared" si="22"/>
        <v>628672.81</v>
      </c>
      <c r="F98" s="24">
        <f t="shared" si="22"/>
        <v>990397.7899999998</v>
      </c>
      <c r="G98" s="24">
        <f t="shared" si="22"/>
        <v>1451997.34</v>
      </c>
      <c r="H98" s="24">
        <f t="shared" si="22"/>
        <v>706423.5700000001</v>
      </c>
      <c r="I98" s="24">
        <f t="shared" si="22"/>
        <v>266668.52</v>
      </c>
      <c r="J98" s="24">
        <f t="shared" si="22"/>
        <v>436112.07</v>
      </c>
      <c r="K98" s="49">
        <f>SUM(B98:J98)</f>
        <v>7926403.42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25458.72</v>
      </c>
      <c r="E99" s="24">
        <f t="shared" si="23"/>
        <v>21038.81</v>
      </c>
      <c r="F99" s="24">
        <f t="shared" si="23"/>
        <v>21805.51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167119.65999999997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8093523.069999999</v>
      </c>
      <c r="L105" s="55"/>
    </row>
    <row r="106" spans="1:11" ht="18.75" customHeight="1">
      <c r="A106" s="26" t="s">
        <v>75</v>
      </c>
      <c r="B106" s="27">
        <v>90068.84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90068.84</v>
      </c>
    </row>
    <row r="107" spans="1:11" ht="18.75" customHeight="1">
      <c r="A107" s="26" t="s">
        <v>76</v>
      </c>
      <c r="B107" s="27">
        <v>629534.03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629534.03</v>
      </c>
    </row>
    <row r="108" spans="1:11" ht="18.75" customHeight="1">
      <c r="A108" s="26" t="s">
        <v>77</v>
      </c>
      <c r="B108" s="41">
        <v>0</v>
      </c>
      <c r="C108" s="27">
        <f>+C97</f>
        <v>1228024.91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1228024.91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1563360.53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1563360.53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649711.6200000001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649711.6200000001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193146.05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193146.05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360094.8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360094.8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458962.45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458962.45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485223.38</v>
      </c>
      <c r="H115" s="41">
        <v>0</v>
      </c>
      <c r="I115" s="41">
        <v>0</v>
      </c>
      <c r="J115" s="41">
        <v>0</v>
      </c>
      <c r="K115" s="42">
        <f t="shared" si="24"/>
        <v>485223.38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37658.15</v>
      </c>
      <c r="H116" s="41">
        <v>0</v>
      </c>
      <c r="I116" s="41">
        <v>0</v>
      </c>
      <c r="J116" s="41">
        <v>0</v>
      </c>
      <c r="K116" s="42">
        <f t="shared" si="24"/>
        <v>37658.15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237577.4</v>
      </c>
      <c r="H117" s="41">
        <v>0</v>
      </c>
      <c r="I117" s="41">
        <v>0</v>
      </c>
      <c r="J117" s="41">
        <v>0</v>
      </c>
      <c r="K117" s="42">
        <f t="shared" si="24"/>
        <v>237577.4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177290.43</v>
      </c>
      <c r="H118" s="41">
        <v>0</v>
      </c>
      <c r="I118" s="41">
        <v>0</v>
      </c>
      <c r="J118" s="41">
        <v>0</v>
      </c>
      <c r="K118" s="42">
        <f t="shared" si="24"/>
        <v>177290.43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542182.52</v>
      </c>
      <c r="H119" s="41">
        <v>0</v>
      </c>
      <c r="I119" s="41">
        <v>0</v>
      </c>
      <c r="J119" s="41">
        <v>0</v>
      </c>
      <c r="K119" s="42">
        <f t="shared" si="24"/>
        <v>542182.52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259661.98</v>
      </c>
      <c r="I120" s="41">
        <v>0</v>
      </c>
      <c r="J120" s="41">
        <v>0</v>
      </c>
      <c r="K120" s="42">
        <f t="shared" si="24"/>
        <v>259661.98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465044.5</v>
      </c>
      <c r="I121" s="41">
        <v>0</v>
      </c>
      <c r="J121" s="41">
        <v>0</v>
      </c>
      <c r="K121" s="42">
        <f t="shared" si="24"/>
        <v>465044.5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266668.52</v>
      </c>
      <c r="J122" s="41">
        <v>0</v>
      </c>
      <c r="K122" s="42">
        <f t="shared" si="24"/>
        <v>266668.52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449312.96</v>
      </c>
      <c r="K123" s="45">
        <f t="shared" si="24"/>
        <v>449312.96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2015-01-07T19:51:40Z</dcterms:modified>
  <cp:category/>
  <cp:version/>
  <cp:contentType/>
  <cp:contentStatus/>
</cp:coreProperties>
</file>