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<sst xmlns="http://schemas.openxmlformats.org/spreadsheetml/2006/main" count="126" uniqueCount="126">
  <si>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</si>
  <si>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</si>
  <si>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</si>
  <si>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</si>
  <si>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</si>
  <si>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</si>
  <si>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</si>
  <si>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</si>
  <si>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</si>
  <si>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</si>
  <si>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</si>
  <si>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</si>
  <si>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</si>
  <si>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</si>
  <si>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</si>
  <si>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</si>
  <si>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</si>
  <si>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</si>
  <si>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</si>
  <si>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</si>
  <si>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</si>
  <si>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</si>
  <si>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</si>
  <si>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</si>
  <si>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</si>
  <si>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</si>
  <si>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</si>
  <si>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</si>
  <si>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</si>
  <si>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</si>
  <si>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</si>
  <si>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</si>
  <si>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</si>
  <si>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</si>
  <si>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</si>
  <si>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</si>
  <si>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</si>
  <si>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</si>
  <si>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</si>
  <si>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</si>
  <si>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</si>
  <si>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</si>
  <si>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</si>
  <si>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</si>
  <si>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</si>
  <si>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</si>
  <si>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</si>
  <si>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</si>
  <si>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</si>
  <si>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</si>
  <si>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</si>
  <si>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</si>
  <si>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</si>
  <si>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</si>
  <si>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</si>
  <si>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</si>
  <si>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</si>
  <si>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</si>
  <si>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</si>
  <si>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</si>
  <si>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</si>
  <si>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</si>
  <si>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</si>
  <si>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</si>
  <si>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</si>
  <si>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</si>
  <si>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</si>
  <si>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</si>
  <si>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</si>
  <si>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</si>
  <si>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</si>
  <si>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</si>
  <si>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</si>
  <si>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</si>
  <si>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</si>
  <si>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</si>
  <si>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</si>
  <si>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</si>
  <si>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</si>
  <si>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</si>
  <si>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</si>
  <si>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</si>
  <si>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</si>
  <si>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</si>
  <si>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</si>
  <si>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</si>
  <si>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</si>
  <si>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</si>
  <si>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</si>
  <si>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</si>
  <si>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</si>
  <si>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</si>
  <si>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</si>
  <si>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</si>
  <si>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</si>
  <si>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</si>
  <si>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</si>
  <si>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</si>
  <si>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</si>
  <si>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</si>
  <si>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</si>
  <si>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</si>
  <si>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</si>
  <si>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</si>
  <si>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</si>
  <si>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</si>
  <si>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</si>
  <si>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</si>
  <si>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</si>
  <si>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</si>
  <si>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</si>
  <si>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</si>
  <si>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</si>
  <si>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</si>
  <si>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</si>
  <si>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</si>
  <si>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</si>
  <si>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</si>
  <si>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</si>
  <si>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</si>
  <si>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</si>
  <si>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</si>
  <si>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</si>
  <si>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</si>
  <si>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</si>
  <si>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29/12/14 - VENCIMENTO 07/01/15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</si>
</sst>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395916</v>
      </c>
      <c r="C7" s="9">
        <f t="shared" si="0"/>
        <v>518578</v>
      </c>
      <c r="D7" s="9">
        <f t="shared" si="0"/>
        <v>561420</v>
      </c>
      <c r="E7" s="9">
        <f t="shared" si="0"/>
        <v>350054</v>
      </c>
      <c r="F7" s="9">
        <f t="shared" si="0"/>
        <v>512646</v>
      </c>
      <c r="G7" s="9">
        <f t="shared" si="0"/>
        <v>823792</v>
      </c>
      <c r="H7" s="9">
        <f t="shared" si="0"/>
        <v>345797</v>
      </c>
      <c r="I7" s="9">
        <f t="shared" si="0"/>
        <v>74376</v>
      </c>
      <c r="J7" s="9">
        <f t="shared" si="0"/>
        <v>219241</v>
      </c>
      <c r="K7" s="9">
        <f t="shared" si="0"/>
        <v>3801820</v>
      </c>
      <c r="L7" s="53"/>
    </row>
    <row r="8" spans="1:11" ht="17.25" customHeight="1">
      <c r="A8" s="10" t="s">
        <v>117</v>
      </c>
      <c r="B8" s="11">
        <f>B9+B12+B16</f>
        <v>230038</v>
      </c>
      <c r="C8" s="11">
        <f aca="true" t="shared" si="1" ref="C8:J8">C9+C12+C16</f>
        <v>304287</v>
      </c>
      <c r="D8" s="11">
        <f t="shared" si="1"/>
        <v>312789</v>
      </c>
      <c r="E8" s="11">
        <f t="shared" si="1"/>
        <v>201847</v>
      </c>
      <c r="F8" s="11">
        <f t="shared" si="1"/>
        <v>277439</v>
      </c>
      <c r="G8" s="11">
        <f t="shared" si="1"/>
        <v>434405</v>
      </c>
      <c r="H8" s="11">
        <f t="shared" si="1"/>
        <v>209204</v>
      </c>
      <c r="I8" s="11">
        <f t="shared" si="1"/>
        <v>38130</v>
      </c>
      <c r="J8" s="11">
        <f t="shared" si="1"/>
        <v>121149</v>
      </c>
      <c r="K8" s="11">
        <f>SUM(B8:J8)</f>
        <v>2129288</v>
      </c>
    </row>
    <row r="9" spans="1:11" ht="17.25" customHeight="1">
      <c r="A9" s="15" t="s">
        <v>17</v>
      </c>
      <c r="B9" s="13">
        <f>+B10+B11</f>
        <v>42707</v>
      </c>
      <c r="C9" s="13">
        <f aca="true" t="shared" si="2" ref="C9:J9">+C10+C11</f>
        <v>59461</v>
      </c>
      <c r="D9" s="13">
        <f t="shared" si="2"/>
        <v>60325</v>
      </c>
      <c r="E9" s="13">
        <f t="shared" si="2"/>
        <v>37395</v>
      </c>
      <c r="F9" s="13">
        <f t="shared" si="2"/>
        <v>44872</v>
      </c>
      <c r="G9" s="13">
        <f t="shared" si="2"/>
        <v>52870</v>
      </c>
      <c r="H9" s="13">
        <f t="shared" si="2"/>
        <v>42027</v>
      </c>
      <c r="I9" s="13">
        <f t="shared" si="2"/>
        <v>8535</v>
      </c>
      <c r="J9" s="13">
        <f t="shared" si="2"/>
        <v>20342</v>
      </c>
      <c r="K9" s="11">
        <f>SUM(B9:J9)</f>
        <v>368534</v>
      </c>
    </row>
    <row r="10" spans="1:11" ht="17.25" customHeight="1">
      <c r="A10" s="30" t="s">
        <v>18</v>
      </c>
      <c r="B10" s="13">
        <v>42707</v>
      </c>
      <c r="C10" s="13">
        <v>59461</v>
      </c>
      <c r="D10" s="13">
        <v>60325</v>
      </c>
      <c r="E10" s="13">
        <v>37395</v>
      </c>
      <c r="F10" s="13">
        <v>44872</v>
      </c>
      <c r="G10" s="13">
        <v>52870</v>
      </c>
      <c r="H10" s="13">
        <v>42027</v>
      </c>
      <c r="I10" s="13">
        <v>8535</v>
      </c>
      <c r="J10" s="13">
        <v>20342</v>
      </c>
      <c r="K10" s="11">
        <f>SUM(B10:J10)</f>
        <v>368534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184205</v>
      </c>
      <c r="C12" s="17">
        <f t="shared" si="3"/>
        <v>240347</v>
      </c>
      <c r="D12" s="17">
        <f t="shared" si="3"/>
        <v>248469</v>
      </c>
      <c r="E12" s="17">
        <f t="shared" si="3"/>
        <v>161526</v>
      </c>
      <c r="F12" s="17">
        <f t="shared" si="3"/>
        <v>228293</v>
      </c>
      <c r="G12" s="17">
        <f t="shared" si="3"/>
        <v>374605</v>
      </c>
      <c r="H12" s="17">
        <f t="shared" si="3"/>
        <v>164422</v>
      </c>
      <c r="I12" s="17">
        <f t="shared" si="3"/>
        <v>28959</v>
      </c>
      <c r="J12" s="17">
        <f t="shared" si="3"/>
        <v>99169</v>
      </c>
      <c r="K12" s="11">
        <f aca="true" t="shared" si="4" ref="K12:K27">SUM(B12:J12)</f>
        <v>1729995</v>
      </c>
    </row>
    <row r="13" spans="1:13" ht="17.25" customHeight="1">
      <c r="A13" s="14" t="s">
        <v>20</v>
      </c>
      <c r="B13" s="13">
        <v>90244</v>
      </c>
      <c r="C13" s="13">
        <v>125266</v>
      </c>
      <c r="D13" s="13">
        <v>133310</v>
      </c>
      <c r="E13" s="13">
        <v>84841</v>
      </c>
      <c r="F13" s="13">
        <v>118863</v>
      </c>
      <c r="G13" s="13">
        <v>184244</v>
      </c>
      <c r="H13" s="13">
        <v>78962</v>
      </c>
      <c r="I13" s="13">
        <v>16610</v>
      </c>
      <c r="J13" s="13">
        <v>52852</v>
      </c>
      <c r="K13" s="11">
        <f t="shared" si="4"/>
        <v>885192</v>
      </c>
      <c r="L13" s="53"/>
      <c r="M13" s="54"/>
    </row>
    <row r="14" spans="1:12" ht="17.25" customHeight="1">
      <c r="A14" s="14" t="s">
        <v>21</v>
      </c>
      <c r="B14" s="13">
        <v>85658</v>
      </c>
      <c r="C14" s="13">
        <v>103924</v>
      </c>
      <c r="D14" s="13">
        <v>103667</v>
      </c>
      <c r="E14" s="13">
        <v>70103</v>
      </c>
      <c r="F14" s="13">
        <v>100103</v>
      </c>
      <c r="G14" s="13">
        <v>177424</v>
      </c>
      <c r="H14" s="13">
        <v>78719</v>
      </c>
      <c r="I14" s="13">
        <v>10970</v>
      </c>
      <c r="J14" s="13">
        <v>41867</v>
      </c>
      <c r="K14" s="11">
        <f t="shared" si="4"/>
        <v>772435</v>
      </c>
      <c r="L14" s="53"/>
    </row>
    <row r="15" spans="1:11" ht="17.25" customHeight="1">
      <c r="A15" s="14" t="s">
        <v>22</v>
      </c>
      <c r="B15" s="13">
        <v>8303</v>
      </c>
      <c r="C15" s="13">
        <v>11157</v>
      </c>
      <c r="D15" s="13">
        <v>11492</v>
      </c>
      <c r="E15" s="13">
        <v>6582</v>
      </c>
      <c r="F15" s="13">
        <v>9327</v>
      </c>
      <c r="G15" s="13">
        <v>12937</v>
      </c>
      <c r="H15" s="13">
        <v>6741</v>
      </c>
      <c r="I15" s="13">
        <v>1379</v>
      </c>
      <c r="J15" s="13">
        <v>4450</v>
      </c>
      <c r="K15" s="11">
        <f t="shared" si="4"/>
        <v>72368</v>
      </c>
    </row>
    <row r="16" spans="1:11" ht="17.25" customHeight="1">
      <c r="A16" s="15" t="s">
        <v>113</v>
      </c>
      <c r="B16" s="13">
        <f>B17+B18+B19</f>
        <v>3126</v>
      </c>
      <c r="C16" s="13">
        <f aca="true" t="shared" si="5" ref="C16:J16">C17+C18+C19</f>
        <v>4479</v>
      </c>
      <c r="D16" s="13">
        <f t="shared" si="5"/>
        <v>3995</v>
      </c>
      <c r="E16" s="13">
        <f t="shared" si="5"/>
        <v>2926</v>
      </c>
      <c r="F16" s="13">
        <f t="shared" si="5"/>
        <v>4274</v>
      </c>
      <c r="G16" s="13">
        <f t="shared" si="5"/>
        <v>6930</v>
      </c>
      <c r="H16" s="13">
        <f t="shared" si="5"/>
        <v>2755</v>
      </c>
      <c r="I16" s="13">
        <f t="shared" si="5"/>
        <v>636</v>
      </c>
      <c r="J16" s="13">
        <f t="shared" si="5"/>
        <v>1638</v>
      </c>
      <c r="K16" s="11">
        <f t="shared" si="4"/>
        <v>30759</v>
      </c>
    </row>
    <row r="17" spans="1:11" ht="17.25" customHeight="1">
      <c r="A17" s="14" t="s">
        <v>114</v>
      </c>
      <c r="B17" s="13">
        <v>2666</v>
      </c>
      <c r="C17" s="13">
        <v>3778</v>
      </c>
      <c r="D17" s="13">
        <v>3431</v>
      </c>
      <c r="E17" s="13">
        <v>2444</v>
      </c>
      <c r="F17" s="13">
        <v>3667</v>
      </c>
      <c r="G17" s="13">
        <v>5799</v>
      </c>
      <c r="H17" s="13">
        <v>2404</v>
      </c>
      <c r="I17" s="13">
        <v>562</v>
      </c>
      <c r="J17" s="13">
        <v>1426</v>
      </c>
      <c r="K17" s="11">
        <f t="shared" si="4"/>
        <v>26177</v>
      </c>
    </row>
    <row r="18" spans="1:11" ht="17.25" customHeight="1">
      <c r="A18" s="14" t="s">
        <v>115</v>
      </c>
      <c r="B18" s="13">
        <v>268</v>
      </c>
      <c r="C18" s="13">
        <v>440</v>
      </c>
      <c r="D18" s="13">
        <v>347</v>
      </c>
      <c r="E18" s="13">
        <v>323</v>
      </c>
      <c r="F18" s="13">
        <v>349</v>
      </c>
      <c r="G18" s="13">
        <v>777</v>
      </c>
      <c r="H18" s="13">
        <v>210</v>
      </c>
      <c r="I18" s="13">
        <v>40</v>
      </c>
      <c r="J18" s="13">
        <v>140</v>
      </c>
      <c r="K18" s="11">
        <f t="shared" si="4"/>
        <v>2894</v>
      </c>
    </row>
    <row r="19" spans="1:11" ht="17.25" customHeight="1">
      <c r="A19" s="14" t="s">
        <v>116</v>
      </c>
      <c r="B19" s="13">
        <v>192</v>
      </c>
      <c r="C19" s="13">
        <v>261</v>
      </c>
      <c r="D19" s="13">
        <v>217</v>
      </c>
      <c r="E19" s="13">
        <v>159</v>
      </c>
      <c r="F19" s="13">
        <v>258</v>
      </c>
      <c r="G19" s="13">
        <v>354</v>
      </c>
      <c r="H19" s="13">
        <v>141</v>
      </c>
      <c r="I19" s="13">
        <v>34</v>
      </c>
      <c r="J19" s="13">
        <v>72</v>
      </c>
      <c r="K19" s="11">
        <f t="shared" si="4"/>
        <v>1688</v>
      </c>
    </row>
    <row r="20" spans="1:11" ht="17.25" customHeight="1">
      <c r="A20" s="16" t="s">
        <v>23</v>
      </c>
      <c r="B20" s="11">
        <f>+B21+B22+B23</f>
        <v>127201</v>
      </c>
      <c r="C20" s="11">
        <f aca="true" t="shared" si="6" ref="C20:J20">+C21+C22+C23</f>
        <v>153967</v>
      </c>
      <c r="D20" s="11">
        <f t="shared" si="6"/>
        <v>175566</v>
      </c>
      <c r="E20" s="11">
        <f t="shared" si="6"/>
        <v>107294</v>
      </c>
      <c r="F20" s="11">
        <f t="shared" si="6"/>
        <v>182453</v>
      </c>
      <c r="G20" s="11">
        <f t="shared" si="6"/>
        <v>327549</v>
      </c>
      <c r="H20" s="11">
        <f t="shared" si="6"/>
        <v>106025</v>
      </c>
      <c r="I20" s="11">
        <f t="shared" si="6"/>
        <v>24176</v>
      </c>
      <c r="J20" s="11">
        <f t="shared" si="6"/>
        <v>65025</v>
      </c>
      <c r="K20" s="11">
        <f t="shared" si="4"/>
        <v>1269256</v>
      </c>
    </row>
    <row r="21" spans="1:12" ht="17.25" customHeight="1">
      <c r="A21" s="12" t="s">
        <v>24</v>
      </c>
      <c r="B21" s="13">
        <v>70703</v>
      </c>
      <c r="C21" s="13">
        <v>92985</v>
      </c>
      <c r="D21" s="13">
        <v>108148</v>
      </c>
      <c r="E21" s="13">
        <v>64268</v>
      </c>
      <c r="F21" s="13">
        <v>107203</v>
      </c>
      <c r="G21" s="13">
        <v>177040</v>
      </c>
      <c r="H21" s="13">
        <v>60055</v>
      </c>
      <c r="I21" s="13">
        <v>15456</v>
      </c>
      <c r="J21" s="13">
        <v>39328</v>
      </c>
      <c r="K21" s="11">
        <f t="shared" si="4"/>
        <v>735186</v>
      </c>
      <c r="L21" s="53"/>
    </row>
    <row r="22" spans="1:12" ht="17.25" customHeight="1">
      <c r="A22" s="12" t="s">
        <v>25</v>
      </c>
      <c r="B22" s="13">
        <v>51213</v>
      </c>
      <c r="C22" s="13">
        <v>54447</v>
      </c>
      <c r="D22" s="13">
        <v>60307</v>
      </c>
      <c r="E22" s="13">
        <v>39186</v>
      </c>
      <c r="F22" s="13">
        <v>68671</v>
      </c>
      <c r="G22" s="13">
        <v>140124</v>
      </c>
      <c r="H22" s="13">
        <v>42117</v>
      </c>
      <c r="I22" s="13">
        <v>7720</v>
      </c>
      <c r="J22" s="13">
        <v>23100</v>
      </c>
      <c r="K22" s="11">
        <f t="shared" si="4"/>
        <v>486885</v>
      </c>
      <c r="L22" s="53"/>
    </row>
    <row r="23" spans="1:11" ht="17.25" customHeight="1">
      <c r="A23" s="12" t="s">
        <v>26</v>
      </c>
      <c r="B23" s="13">
        <v>5285</v>
      </c>
      <c r="C23" s="13">
        <v>6535</v>
      </c>
      <c r="D23" s="13">
        <v>7111</v>
      </c>
      <c r="E23" s="13">
        <v>3840</v>
      </c>
      <c r="F23" s="13">
        <v>6579</v>
      </c>
      <c r="G23" s="13">
        <v>10385</v>
      </c>
      <c r="H23" s="13">
        <v>3853</v>
      </c>
      <c r="I23" s="13">
        <v>1000</v>
      </c>
      <c r="J23" s="13">
        <v>2597</v>
      </c>
      <c r="K23" s="11">
        <f t="shared" si="4"/>
        <v>47185</v>
      </c>
    </row>
    <row r="24" spans="1:11" ht="17.25" customHeight="1">
      <c r="A24" s="16" t="s">
        <v>27</v>
      </c>
      <c r="B24" s="13">
        <v>38677</v>
      </c>
      <c r="C24" s="13">
        <v>60324</v>
      </c>
      <c r="D24" s="13">
        <v>73065</v>
      </c>
      <c r="E24" s="13">
        <v>40913</v>
      </c>
      <c r="F24" s="13">
        <v>52754</v>
      </c>
      <c r="G24" s="13">
        <v>61838</v>
      </c>
      <c r="H24" s="13">
        <v>29385</v>
      </c>
      <c r="I24" s="13">
        <v>12070</v>
      </c>
      <c r="J24" s="13">
        <v>33067</v>
      </c>
      <c r="K24" s="11">
        <f t="shared" si="4"/>
        <v>402093</v>
      </c>
    </row>
    <row r="25" spans="1:12" ht="17.25" customHeight="1">
      <c r="A25" s="12" t="s">
        <v>28</v>
      </c>
      <c r="B25" s="13">
        <v>24753</v>
      </c>
      <c r="C25" s="13">
        <v>38607</v>
      </c>
      <c r="D25" s="13">
        <v>46762</v>
      </c>
      <c r="E25" s="13">
        <v>26184</v>
      </c>
      <c r="F25" s="13">
        <v>33763</v>
      </c>
      <c r="G25" s="13">
        <v>39576</v>
      </c>
      <c r="H25" s="13">
        <v>18806</v>
      </c>
      <c r="I25" s="13">
        <v>7725</v>
      </c>
      <c r="J25" s="13">
        <v>21163</v>
      </c>
      <c r="K25" s="11">
        <f t="shared" si="4"/>
        <v>257339</v>
      </c>
      <c r="L25" s="53"/>
    </row>
    <row r="26" spans="1:12" ht="17.25" customHeight="1">
      <c r="A26" s="12" t="s">
        <v>29</v>
      </c>
      <c r="B26" s="13">
        <v>13924</v>
      </c>
      <c r="C26" s="13">
        <v>21717</v>
      </c>
      <c r="D26" s="13">
        <v>26303</v>
      </c>
      <c r="E26" s="13">
        <v>14729</v>
      </c>
      <c r="F26" s="13">
        <v>18991</v>
      </c>
      <c r="G26" s="13">
        <v>22262</v>
      </c>
      <c r="H26" s="13">
        <v>10579</v>
      </c>
      <c r="I26" s="13">
        <v>4345</v>
      </c>
      <c r="J26" s="13">
        <v>11904</v>
      </c>
      <c r="K26" s="11">
        <f t="shared" si="4"/>
        <v>144754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1183</v>
      </c>
      <c r="I27" s="11">
        <v>0</v>
      </c>
      <c r="J27" s="11">
        <v>0</v>
      </c>
      <c r="K27" s="11">
        <f t="shared" si="4"/>
        <v>1183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2.41227622</v>
      </c>
      <c r="C29" s="61">
        <f aca="true" t="shared" si="7" ref="C29:J29">SUM(C30:C33)</f>
        <v>2.753106</v>
      </c>
      <c r="D29" s="61">
        <f t="shared" si="7"/>
        <v>3.09936805</v>
      </c>
      <c r="E29" s="61">
        <f t="shared" si="7"/>
        <v>2.63576102</v>
      </c>
      <c r="F29" s="61">
        <f t="shared" si="7"/>
        <v>2.55775386</v>
      </c>
      <c r="G29" s="61">
        <f t="shared" si="7"/>
        <v>2.199951</v>
      </c>
      <c r="H29" s="61">
        <f t="shared" si="7"/>
        <v>2.523254</v>
      </c>
      <c r="I29" s="61">
        <f t="shared" si="7"/>
        <v>4.478632999999999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-0.00142378</v>
      </c>
      <c r="C32" s="63">
        <v>0</v>
      </c>
      <c r="D32" s="63">
        <v>-0.00013195</v>
      </c>
      <c r="E32" s="63">
        <v>-0.00023898</v>
      </c>
      <c r="F32" s="63">
        <v>-0.00124614</v>
      </c>
      <c r="G32" s="63">
        <v>-0.001449</v>
      </c>
      <c r="H32" s="63">
        <v>-0.000946</v>
      </c>
      <c r="I32" s="63">
        <v>-0.002067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24799.75</v>
      </c>
      <c r="I35" s="19">
        <v>0</v>
      </c>
      <c r="J35" s="19">
        <v>0</v>
      </c>
      <c r="K35" s="23">
        <f>SUM(B35:J35)</f>
        <v>24799.75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1185.56</v>
      </c>
      <c r="C39" s="19">
        <f aca="true" t="shared" si="8" ref="C39:J39">+C43</f>
        <v>0</v>
      </c>
      <c r="D39" s="23">
        <f t="shared" si="8"/>
        <v>149.8</v>
      </c>
      <c r="E39" s="19">
        <f t="shared" si="8"/>
        <v>179.76</v>
      </c>
      <c r="F39" s="23">
        <f t="shared" si="8"/>
        <v>1378.16</v>
      </c>
      <c r="G39" s="23">
        <f t="shared" si="8"/>
        <v>2461</v>
      </c>
      <c r="H39" s="23">
        <f t="shared" si="8"/>
        <v>736.16</v>
      </c>
      <c r="I39" s="19">
        <f t="shared" si="8"/>
        <v>321</v>
      </c>
      <c r="J39" s="19">
        <f t="shared" si="8"/>
        <v>0</v>
      </c>
      <c r="K39" s="23">
        <f aca="true" t="shared" si="9" ref="K39:K44">SUM(B39:J39)</f>
        <v>6411.44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1185.56</v>
      </c>
      <c r="C43" s="64">
        <v>0</v>
      </c>
      <c r="D43" s="66">
        <f aca="true" t="shared" si="10" ref="D43:I43">ROUND(D44*D45,2)</f>
        <v>149.8</v>
      </c>
      <c r="E43" s="66">
        <f t="shared" si="10"/>
        <v>179.76</v>
      </c>
      <c r="F43" s="66">
        <f t="shared" si="10"/>
        <v>1378.16</v>
      </c>
      <c r="G43" s="66">
        <f t="shared" si="10"/>
        <v>2461</v>
      </c>
      <c r="H43" s="66">
        <f t="shared" si="10"/>
        <v>736.16</v>
      </c>
      <c r="I43" s="66">
        <f t="shared" si="10"/>
        <v>321</v>
      </c>
      <c r="J43" s="64">
        <v>0</v>
      </c>
      <c r="K43" s="66">
        <f t="shared" si="9"/>
        <v>6411.44</v>
      </c>
    </row>
    <row r="44" spans="1:11" ht="17.25" customHeight="1">
      <c r="A44" s="67" t="s">
        <v>43</v>
      </c>
      <c r="B44" s="68">
        <v>277</v>
      </c>
      <c r="C44" s="68">
        <v>0</v>
      </c>
      <c r="D44" s="68">
        <v>35</v>
      </c>
      <c r="E44" s="68">
        <v>42</v>
      </c>
      <c r="F44" s="68">
        <v>322</v>
      </c>
      <c r="G44" s="68">
        <v>575</v>
      </c>
      <c r="H44" s="68">
        <v>172</v>
      </c>
      <c r="I44" s="68">
        <v>75</v>
      </c>
      <c r="J44" s="68">
        <v>0</v>
      </c>
      <c r="K44" s="68">
        <f t="shared" si="9"/>
        <v>1498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973473.4700000001</v>
      </c>
      <c r="C47" s="22">
        <f aca="true" t="shared" si="11" ref="C47:H47">+C48+C56</f>
        <v>1449869.32</v>
      </c>
      <c r="D47" s="22">
        <f t="shared" si="11"/>
        <v>1765655.73</v>
      </c>
      <c r="E47" s="22">
        <f t="shared" si="11"/>
        <v>943877.25</v>
      </c>
      <c r="F47" s="22">
        <f t="shared" si="11"/>
        <v>1334405.95</v>
      </c>
      <c r="G47" s="22">
        <f t="shared" si="11"/>
        <v>1842697.59</v>
      </c>
      <c r="H47" s="22">
        <f t="shared" si="11"/>
        <v>916352.4900000001</v>
      </c>
      <c r="I47" s="22">
        <f>+I48+I56</f>
        <v>333423.8</v>
      </c>
      <c r="J47" s="22">
        <f>+J48+J56</f>
        <v>595658.4500000001</v>
      </c>
      <c r="K47" s="22">
        <f>SUM(B47:J47)</f>
        <v>10155414.049999999</v>
      </c>
    </row>
    <row r="48" spans="1:11" ht="17.25" customHeight="1">
      <c r="A48" s="16" t="s">
        <v>46</v>
      </c>
      <c r="B48" s="23">
        <f>SUM(B49:B55)</f>
        <v>956244.31</v>
      </c>
      <c r="C48" s="23">
        <f aca="true" t="shared" si="12" ref="C48:H48">SUM(C49:C55)</f>
        <v>1427700.21</v>
      </c>
      <c r="D48" s="23">
        <f t="shared" si="12"/>
        <v>1740197.01</v>
      </c>
      <c r="E48" s="23">
        <f t="shared" si="12"/>
        <v>922838.44</v>
      </c>
      <c r="F48" s="23">
        <f t="shared" si="12"/>
        <v>1312600.44</v>
      </c>
      <c r="G48" s="23">
        <f t="shared" si="12"/>
        <v>1814763.04</v>
      </c>
      <c r="H48" s="23">
        <f t="shared" si="12"/>
        <v>898069.5800000001</v>
      </c>
      <c r="I48" s="23">
        <f>SUM(I49:I55)</f>
        <v>333423.8</v>
      </c>
      <c r="J48" s="23">
        <f>SUM(J49:J55)</f>
        <v>582457.56</v>
      </c>
      <c r="K48" s="23">
        <f aca="true" t="shared" si="13" ref="K48:K56">SUM(B48:J48)</f>
        <v>9988294.390000002</v>
      </c>
    </row>
    <row r="49" spans="1:11" ht="17.25" customHeight="1">
      <c r="A49" s="35" t="s">
        <v>47</v>
      </c>
      <c r="B49" s="23">
        <f aca="true" t="shared" si="14" ref="B49:H49">ROUND(B30*B7,2)</f>
        <v>955622.45</v>
      </c>
      <c r="C49" s="23">
        <f t="shared" si="14"/>
        <v>1424533.77</v>
      </c>
      <c r="D49" s="23">
        <f t="shared" si="14"/>
        <v>1740121.29</v>
      </c>
      <c r="E49" s="23">
        <f t="shared" si="14"/>
        <v>922742.34</v>
      </c>
      <c r="F49" s="23">
        <f t="shared" si="14"/>
        <v>1311861.11</v>
      </c>
      <c r="G49" s="23">
        <f t="shared" si="14"/>
        <v>1813495.71</v>
      </c>
      <c r="H49" s="23">
        <f t="shared" si="14"/>
        <v>872860.79</v>
      </c>
      <c r="I49" s="23">
        <f>ROUND(I30*I7,2)</f>
        <v>333256.54</v>
      </c>
      <c r="J49" s="23">
        <f>ROUND(J30*J7,2)</f>
        <v>582457.56</v>
      </c>
      <c r="K49" s="23">
        <f t="shared" si="13"/>
        <v>9956951.56</v>
      </c>
    </row>
    <row r="50" spans="1:11" ht="17.25" customHeight="1">
      <c r="A50" s="35" t="s">
        <v>48</v>
      </c>
      <c r="B50" s="19">
        <v>0</v>
      </c>
      <c r="C50" s="23">
        <f>ROUND(C31*C7,2)</f>
        <v>3166.44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3166.44</v>
      </c>
    </row>
    <row r="51" spans="1:11" ht="17.25" customHeight="1">
      <c r="A51" s="69" t="s">
        <v>124</v>
      </c>
      <c r="B51" s="70">
        <f>ROUND(B32*B7,2)</f>
        <v>-563.7</v>
      </c>
      <c r="C51" s="64">
        <v>0</v>
      </c>
      <c r="D51" s="70">
        <f aca="true" t="shared" si="15" ref="D51:I51">ROUND(D32*D7,2)</f>
        <v>-74.08</v>
      </c>
      <c r="E51" s="70">
        <f t="shared" si="15"/>
        <v>-83.66</v>
      </c>
      <c r="F51" s="70">
        <f t="shared" si="15"/>
        <v>-638.83</v>
      </c>
      <c r="G51" s="70">
        <f t="shared" si="15"/>
        <v>-1193.67</v>
      </c>
      <c r="H51" s="70">
        <f t="shared" si="15"/>
        <v>-327.12</v>
      </c>
      <c r="I51" s="70">
        <f t="shared" si="15"/>
        <v>-153.74</v>
      </c>
      <c r="J51" s="64">
        <v>0</v>
      </c>
      <c r="K51" s="70">
        <f>SUM(B51:J51)</f>
        <v>-3034.8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24799.75</v>
      </c>
      <c r="I53" s="32">
        <f>+I35</f>
        <v>0</v>
      </c>
      <c r="J53" s="32">
        <f>+J35</f>
        <v>0</v>
      </c>
      <c r="K53" s="23">
        <f t="shared" si="13"/>
        <v>24799.75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1185.56</v>
      </c>
      <c r="C55" s="19">
        <v>0</v>
      </c>
      <c r="D55" s="37">
        <v>149.8</v>
      </c>
      <c r="E55" s="19">
        <v>179.76</v>
      </c>
      <c r="F55" s="37">
        <v>1378.16</v>
      </c>
      <c r="G55" s="37">
        <v>2461</v>
      </c>
      <c r="H55" s="37">
        <v>736.16</v>
      </c>
      <c r="I55" s="37">
        <v>321</v>
      </c>
      <c r="J55" s="19">
        <v>0</v>
      </c>
      <c r="K55" s="23">
        <f t="shared" si="13"/>
        <v>6411.44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25458.72</v>
      </c>
      <c r="E56" s="37">
        <v>21038.81</v>
      </c>
      <c r="F56" s="37">
        <v>21805.51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167119.65999999997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-375776.92</v>
      </c>
      <c r="C60" s="36">
        <f t="shared" si="16"/>
        <v>-227591.82</v>
      </c>
      <c r="D60" s="36">
        <f t="shared" si="16"/>
        <v>-317530.55000000005</v>
      </c>
      <c r="E60" s="36">
        <f t="shared" si="16"/>
        <v>-456073.26</v>
      </c>
      <c r="F60" s="36">
        <f t="shared" si="16"/>
        <v>-392066.54000000004</v>
      </c>
      <c r="G60" s="36">
        <f t="shared" si="16"/>
        <v>-447015.59</v>
      </c>
      <c r="H60" s="36">
        <f t="shared" si="16"/>
        <v>-140113.47</v>
      </c>
      <c r="I60" s="36">
        <f t="shared" si="16"/>
        <v>-66684.52</v>
      </c>
      <c r="J60" s="36">
        <f t="shared" si="16"/>
        <v>-81778.49</v>
      </c>
      <c r="K60" s="36">
        <f>SUM(B60:J60)</f>
        <v>-2504631.1600000006</v>
      </c>
    </row>
    <row r="61" spans="1:11" ht="18.75" customHeight="1">
      <c r="A61" s="16" t="s">
        <v>79</v>
      </c>
      <c r="B61" s="36">
        <f aca="true" t="shared" si="17" ref="B61:J61">B62+B63+B64+B65+B66+B67</f>
        <v>-361667.86</v>
      </c>
      <c r="C61" s="36">
        <f t="shared" si="17"/>
        <v>-206946.87</v>
      </c>
      <c r="D61" s="36">
        <f t="shared" si="17"/>
        <v>-297082.52</v>
      </c>
      <c r="E61" s="36">
        <f t="shared" si="17"/>
        <v>-434661.08</v>
      </c>
      <c r="F61" s="36">
        <f t="shared" si="17"/>
        <v>-373026.91000000003</v>
      </c>
      <c r="G61" s="36">
        <f t="shared" si="17"/>
        <v>-418564.17000000004</v>
      </c>
      <c r="H61" s="36">
        <f t="shared" si="17"/>
        <v>-126191</v>
      </c>
      <c r="I61" s="36">
        <f t="shared" si="17"/>
        <v>-25605</v>
      </c>
      <c r="J61" s="36">
        <f t="shared" si="17"/>
        <v>-61026</v>
      </c>
      <c r="K61" s="36">
        <f aca="true" t="shared" si="18" ref="K61:K94">SUM(B61:J61)</f>
        <v>-2304771.41</v>
      </c>
    </row>
    <row r="62" spans="1:11" ht="18.75" customHeight="1">
      <c r="A62" s="12" t="s">
        <v>80</v>
      </c>
      <c r="B62" s="36">
        <f>-ROUND(B9*$D$3,2)</f>
        <v>-128121</v>
      </c>
      <c r="C62" s="36">
        <f aca="true" t="shared" si="19" ref="C62:J62">-ROUND(C9*$D$3,2)</f>
        <v>-178383</v>
      </c>
      <c r="D62" s="36">
        <f t="shared" si="19"/>
        <v>-180975</v>
      </c>
      <c r="E62" s="36">
        <f t="shared" si="19"/>
        <v>-112185</v>
      </c>
      <c r="F62" s="36">
        <f t="shared" si="19"/>
        <v>-134616</v>
      </c>
      <c r="G62" s="36">
        <f t="shared" si="19"/>
        <v>-158610</v>
      </c>
      <c r="H62" s="36">
        <f t="shared" si="19"/>
        <v>-126081</v>
      </c>
      <c r="I62" s="36">
        <f t="shared" si="19"/>
        <v>-25605</v>
      </c>
      <c r="J62" s="36">
        <f t="shared" si="19"/>
        <v>-61026</v>
      </c>
      <c r="K62" s="36">
        <f t="shared" si="18"/>
        <v>-1105602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36">
        <v>-1296</v>
      </c>
      <c r="C64" s="36">
        <v>-498</v>
      </c>
      <c r="D64" s="36">
        <v>-837</v>
      </c>
      <c r="E64" s="36">
        <v>-1461</v>
      </c>
      <c r="F64" s="36">
        <v>-978</v>
      </c>
      <c r="G64" s="36">
        <v>-891</v>
      </c>
      <c r="H64" s="19">
        <v>0</v>
      </c>
      <c r="I64" s="19">
        <v>0</v>
      </c>
      <c r="J64" s="19">
        <v>0</v>
      </c>
      <c r="K64" s="36">
        <f t="shared" si="18"/>
        <v>-5961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-232250.86</v>
      </c>
      <c r="C66" s="48">
        <v>-28065.87</v>
      </c>
      <c r="D66" s="48">
        <v>-115270.52</v>
      </c>
      <c r="E66" s="48">
        <v>-321015.08</v>
      </c>
      <c r="F66" s="48">
        <v>-237432.91</v>
      </c>
      <c r="G66" s="48">
        <v>-259063.17</v>
      </c>
      <c r="H66" s="48">
        <v>-110</v>
      </c>
      <c r="I66" s="19">
        <v>0</v>
      </c>
      <c r="J66" s="19">
        <v>0</v>
      </c>
      <c r="K66" s="36">
        <f t="shared" si="18"/>
        <v>-1193208.4100000001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84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-20448.03</v>
      </c>
      <c r="E68" s="36">
        <f t="shared" si="20"/>
        <v>-21412.18</v>
      </c>
      <c r="F68" s="36">
        <f t="shared" si="20"/>
        <v>-19039.63</v>
      </c>
      <c r="G68" s="36">
        <f t="shared" si="20"/>
        <v>-28451.42</v>
      </c>
      <c r="H68" s="36">
        <f t="shared" si="20"/>
        <v>-13922.47</v>
      </c>
      <c r="I68" s="36">
        <f t="shared" si="20"/>
        <v>-41079.520000000004</v>
      </c>
      <c r="J68" s="36">
        <f t="shared" si="20"/>
        <v>-20752.49</v>
      </c>
      <c r="K68" s="36">
        <f t="shared" si="18"/>
        <v>-199859.75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-7834.18</v>
      </c>
      <c r="F92" s="19">
        <v>0</v>
      </c>
      <c r="G92" s="19">
        <v>0</v>
      </c>
      <c r="H92" s="19">
        <v>0</v>
      </c>
      <c r="I92" s="49">
        <v>-4201.14</v>
      </c>
      <c r="J92" s="49">
        <v>-10662.29</v>
      </c>
      <c r="K92" s="49">
        <f t="shared" si="18"/>
        <v>-22697.61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597696.55</v>
      </c>
      <c r="C97" s="24">
        <f t="shared" si="21"/>
        <v>1222277.5</v>
      </c>
      <c r="D97" s="24">
        <f t="shared" si="21"/>
        <v>1448125.18</v>
      </c>
      <c r="E97" s="24">
        <f t="shared" si="21"/>
        <v>487803.98999999993</v>
      </c>
      <c r="F97" s="24">
        <f t="shared" si="21"/>
        <v>942339.4099999999</v>
      </c>
      <c r="G97" s="24">
        <f t="shared" si="21"/>
        <v>1395682.0000000002</v>
      </c>
      <c r="H97" s="24">
        <f t="shared" si="21"/>
        <v>776239.0200000001</v>
      </c>
      <c r="I97" s="24">
        <f>+I98+I99</f>
        <v>266739.27999999997</v>
      </c>
      <c r="J97" s="24">
        <f>+J98+J99</f>
        <v>513879.9600000001</v>
      </c>
      <c r="K97" s="49">
        <f>SUM(B97:J97)</f>
        <v>7650782.890000001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580467.39</v>
      </c>
      <c r="C98" s="24">
        <f t="shared" si="22"/>
        <v>1200108.39</v>
      </c>
      <c r="D98" s="24">
        <f t="shared" si="22"/>
        <v>1422666.46</v>
      </c>
      <c r="E98" s="24">
        <f t="shared" si="22"/>
        <v>466765.17999999993</v>
      </c>
      <c r="F98" s="24">
        <f t="shared" si="22"/>
        <v>920533.8999999999</v>
      </c>
      <c r="G98" s="24">
        <f t="shared" si="22"/>
        <v>1367747.4500000002</v>
      </c>
      <c r="H98" s="24">
        <f t="shared" si="22"/>
        <v>757956.1100000001</v>
      </c>
      <c r="I98" s="24">
        <f t="shared" si="22"/>
        <v>266739.27999999997</v>
      </c>
      <c r="J98" s="24">
        <f t="shared" si="22"/>
        <v>500679.07000000007</v>
      </c>
      <c r="K98" s="49">
        <f>SUM(B98:J98)</f>
        <v>7483663.230000001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25458.72</v>
      </c>
      <c r="E99" s="24">
        <f t="shared" si="23"/>
        <v>21038.81</v>
      </c>
      <c r="F99" s="24">
        <f t="shared" si="23"/>
        <v>21805.51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167119.65999999997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7650782.89</v>
      </c>
      <c r="L105" s="55"/>
    </row>
    <row r="106" spans="1:11" ht="18.75" customHeight="1">
      <c r="A106" s="26" t="s">
        <v>75</v>
      </c>
      <c r="B106" s="27">
        <v>76966.09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76966.09</v>
      </c>
    </row>
    <row r="107" spans="1:11" ht="18.75" customHeight="1">
      <c r="A107" s="26" t="s">
        <v>76</v>
      </c>
      <c r="B107" s="27">
        <v>520730.46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520730.46</v>
      </c>
    </row>
    <row r="108" spans="1:11" ht="18.75" customHeight="1">
      <c r="A108" s="26" t="s">
        <v>77</v>
      </c>
      <c r="B108" s="41">
        <v>0</v>
      </c>
      <c r="C108" s="27">
        <f>+C97</f>
        <v>1222277.5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1222277.5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1448125.18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1448125.18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487803.98999999993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487803.98999999993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177755.91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177755.91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333657.12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333657.12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430926.39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430926.39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404253.3</v>
      </c>
      <c r="H115" s="41">
        <v>0</v>
      </c>
      <c r="I115" s="41">
        <v>0</v>
      </c>
      <c r="J115" s="41">
        <v>0</v>
      </c>
      <c r="K115" s="42">
        <f t="shared" si="24"/>
        <v>404253.3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35970.36</v>
      </c>
      <c r="H116" s="41">
        <v>0</v>
      </c>
      <c r="I116" s="41">
        <v>0</v>
      </c>
      <c r="J116" s="41">
        <v>0</v>
      </c>
      <c r="K116" s="42">
        <f t="shared" si="24"/>
        <v>35970.36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221911.49</v>
      </c>
      <c r="H117" s="41">
        <v>0</v>
      </c>
      <c r="I117" s="41">
        <v>0</v>
      </c>
      <c r="J117" s="41">
        <v>0</v>
      </c>
      <c r="K117" s="42">
        <f t="shared" si="24"/>
        <v>221911.49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187945.21</v>
      </c>
      <c r="H118" s="41">
        <v>0</v>
      </c>
      <c r="I118" s="41">
        <v>0</v>
      </c>
      <c r="J118" s="41">
        <v>0</v>
      </c>
      <c r="K118" s="42">
        <f t="shared" si="24"/>
        <v>187945.21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545601.63</v>
      </c>
      <c r="H119" s="41">
        <v>0</v>
      </c>
      <c r="I119" s="41">
        <v>0</v>
      </c>
      <c r="J119" s="41">
        <v>0</v>
      </c>
      <c r="K119" s="42">
        <f t="shared" si="24"/>
        <v>545601.63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273552.59</v>
      </c>
      <c r="I120" s="41">
        <v>0</v>
      </c>
      <c r="J120" s="41">
        <v>0</v>
      </c>
      <c r="K120" s="42">
        <f t="shared" si="24"/>
        <v>273552.59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502686.43</v>
      </c>
      <c r="I121" s="41">
        <v>0</v>
      </c>
      <c r="J121" s="41">
        <v>0</v>
      </c>
      <c r="K121" s="42">
        <f t="shared" si="24"/>
        <v>502686.43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266739.28</v>
      </c>
      <c r="J122" s="41">
        <v>0</v>
      </c>
      <c r="K122" s="42">
        <f t="shared" si="24"/>
        <v>266739.28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513879.96</v>
      </c>
      <c r="K123" s="45">
        <f t="shared" si="24"/>
        <v>513879.96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2015-01-06T19:14:45Z</dcterms:modified>
  <cp:category/>
  <cp:version/>
  <cp:contentType/>
  <cp:contentStatus/>
</cp:coreProperties>
</file>