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<sst xmlns="http://schemas.openxmlformats.org/spreadsheetml/2006/main" count="126" uniqueCount="126">
  <si>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</si>
  <si>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</si>
  <si>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</si>
  <si>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</si>
  <si>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</si>
  <si>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</si>
  <si>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</si>
  <si>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</si>
  <si>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</si>
  <si>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</si>
  <si>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</si>
  <si>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</si>
  <si>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</si>
  <si>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</si>
  <si>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</si>
  <si>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</si>
  <si>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</si>
  <si>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</si>
  <si>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</si>
  <si>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</si>
  <si>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</si>
  <si>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</si>
  <si>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</si>
  <si>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</si>
  <si>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</si>
  <si>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</si>
  <si>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</si>
  <si>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</si>
  <si>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</si>
  <si>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</si>
  <si>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</si>
  <si>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</si>
  <si>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</si>
  <si>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</si>
  <si>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</si>
  <si>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</si>
  <si>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</si>
  <si>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</si>
  <si>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</si>
  <si>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</si>
  <si>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</si>
  <si>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</si>
  <si>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</si>
  <si>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</si>
  <si>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</si>
  <si>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</si>
  <si>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</si>
  <si>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</si>
  <si>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</si>
  <si>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</si>
  <si>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</si>
  <si>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</si>
  <si>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</si>
  <si>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</si>
  <si>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</si>
  <si>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</si>
  <si>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</si>
  <si>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</si>
  <si>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</si>
  <si>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</si>
  <si>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</si>
  <si>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</si>
  <si>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</si>
  <si>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</si>
  <si>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</si>
  <si>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</si>
  <si>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</si>
  <si>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</si>
  <si>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</si>
  <si>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</si>
  <si>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</si>
  <si>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</si>
  <si>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</si>
  <si>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</si>
  <si>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</si>
  <si>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</si>
  <si>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</si>
  <si>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</si>
  <si>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</si>
  <si>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</si>
  <si>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</si>
  <si>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</si>
  <si>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</si>
  <si>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</si>
  <si>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</si>
  <si>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</si>
  <si>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</si>
  <si>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</si>
  <si>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</si>
  <si>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</si>
  <si>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</si>
  <si>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</si>
  <si>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</si>
  <si>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</si>
  <si>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</si>
  <si>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</si>
  <si>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</si>
  <si>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</si>
  <si>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</si>
  <si>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</si>
  <si>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</si>
  <si>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</si>
  <si>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</si>
  <si>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</si>
  <si>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</si>
  <si>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</si>
  <si>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</si>
  <si>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</si>
  <si>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</si>
  <si>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</si>
  <si>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</si>
  <si>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</si>
  <si>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</si>
  <si>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</si>
  <si>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</si>
  <si>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</si>
  <si>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</si>
  <si>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</si>
  <si>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</si>
  <si>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</si>
  <si>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</si>
  <si>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</si>
  <si>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</si>
  <si>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</si>
  <si>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</si>
  <si>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28/12/14 - VENCIMENTO 06/01/15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</si>
</sst>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110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109</v>
      </c>
      <c r="J5" s="78" t="s">
        <v>108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153018</v>
      </c>
      <c r="C7" s="9">
        <f t="shared" si="0"/>
        <v>216549</v>
      </c>
      <c r="D7" s="9">
        <f t="shared" si="0"/>
        <v>248987</v>
      </c>
      <c r="E7" s="9">
        <f t="shared" si="0"/>
        <v>129413</v>
      </c>
      <c r="F7" s="9">
        <f t="shared" si="0"/>
        <v>237946</v>
      </c>
      <c r="G7" s="9">
        <f t="shared" si="0"/>
        <v>360495</v>
      </c>
      <c r="H7" s="9">
        <f t="shared" si="0"/>
        <v>117134</v>
      </c>
      <c r="I7" s="9">
        <f t="shared" si="0"/>
        <v>23764</v>
      </c>
      <c r="J7" s="9">
        <f t="shared" si="0"/>
        <v>97725</v>
      </c>
      <c r="K7" s="9">
        <f t="shared" si="0"/>
        <v>1585031</v>
      </c>
      <c r="L7" s="53"/>
    </row>
    <row r="8" spans="1:11" ht="17.25" customHeight="1">
      <c r="A8" s="10" t="s">
        <v>117</v>
      </c>
      <c r="B8" s="11">
        <f>B9+B12+B16</f>
        <v>86242</v>
      </c>
      <c r="C8" s="11">
        <f aca="true" t="shared" si="1" ref="C8:J8">C9+C12+C16</f>
        <v>127366</v>
      </c>
      <c r="D8" s="11">
        <f t="shared" si="1"/>
        <v>139834</v>
      </c>
      <c r="E8" s="11">
        <f t="shared" si="1"/>
        <v>75311</v>
      </c>
      <c r="F8" s="11">
        <f t="shared" si="1"/>
        <v>125753</v>
      </c>
      <c r="G8" s="11">
        <f t="shared" si="1"/>
        <v>188264</v>
      </c>
      <c r="H8" s="11">
        <f t="shared" si="1"/>
        <v>70899</v>
      </c>
      <c r="I8" s="11">
        <f t="shared" si="1"/>
        <v>12226</v>
      </c>
      <c r="J8" s="11">
        <f t="shared" si="1"/>
        <v>54501</v>
      </c>
      <c r="K8" s="11">
        <f>SUM(B8:J8)</f>
        <v>880396</v>
      </c>
    </row>
    <row r="9" spans="1:11" ht="17.25" customHeight="1">
      <c r="A9" s="15" t="s">
        <v>17</v>
      </c>
      <c r="B9" s="13">
        <f>+B10+B11</f>
        <v>21062</v>
      </c>
      <c r="C9" s="13">
        <f aca="true" t="shared" si="2" ref="C9:J9">+C10+C11</f>
        <v>33461</v>
      </c>
      <c r="D9" s="13">
        <f t="shared" si="2"/>
        <v>36382</v>
      </c>
      <c r="E9" s="13">
        <f t="shared" si="2"/>
        <v>18626</v>
      </c>
      <c r="F9" s="13">
        <f t="shared" si="2"/>
        <v>27911</v>
      </c>
      <c r="G9" s="13">
        <f t="shared" si="2"/>
        <v>31843</v>
      </c>
      <c r="H9" s="13">
        <f t="shared" si="2"/>
        <v>17807</v>
      </c>
      <c r="I9" s="13">
        <f t="shared" si="2"/>
        <v>3659</v>
      </c>
      <c r="J9" s="13">
        <f t="shared" si="2"/>
        <v>12662</v>
      </c>
      <c r="K9" s="11">
        <f>SUM(B9:J9)</f>
        <v>203413</v>
      </c>
    </row>
    <row r="10" spans="1:11" ht="17.25" customHeight="1">
      <c r="A10" s="30" t="s">
        <v>18</v>
      </c>
      <c r="B10" s="13">
        <v>21062</v>
      </c>
      <c r="C10" s="13">
        <v>33461</v>
      </c>
      <c r="D10" s="13">
        <v>36382</v>
      </c>
      <c r="E10" s="13">
        <v>18626</v>
      </c>
      <c r="F10" s="13">
        <v>27911</v>
      </c>
      <c r="G10" s="13">
        <v>31843</v>
      </c>
      <c r="H10" s="13">
        <v>17807</v>
      </c>
      <c r="I10" s="13">
        <v>3659</v>
      </c>
      <c r="J10" s="13">
        <v>12662</v>
      </c>
      <c r="K10" s="11">
        <f>SUM(B10:J10)</f>
        <v>203413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63771</v>
      </c>
      <c r="C12" s="17">
        <f t="shared" si="3"/>
        <v>91633</v>
      </c>
      <c r="D12" s="17">
        <f t="shared" si="3"/>
        <v>101264</v>
      </c>
      <c r="E12" s="17">
        <f t="shared" si="3"/>
        <v>55562</v>
      </c>
      <c r="F12" s="17">
        <f t="shared" si="3"/>
        <v>95714</v>
      </c>
      <c r="G12" s="17">
        <f t="shared" si="3"/>
        <v>153111</v>
      </c>
      <c r="H12" s="17">
        <f t="shared" si="3"/>
        <v>51959</v>
      </c>
      <c r="I12" s="17">
        <f t="shared" si="3"/>
        <v>8321</v>
      </c>
      <c r="J12" s="17">
        <f t="shared" si="3"/>
        <v>41049</v>
      </c>
      <c r="K12" s="11">
        <f aca="true" t="shared" si="4" ref="K12:K27">SUM(B12:J12)</f>
        <v>662384</v>
      </c>
    </row>
    <row r="13" spans="1:13" ht="17.25" customHeight="1">
      <c r="A13" s="14" t="s">
        <v>20</v>
      </c>
      <c r="B13" s="13">
        <v>31439</v>
      </c>
      <c r="C13" s="13">
        <v>48184</v>
      </c>
      <c r="D13" s="13">
        <v>52525</v>
      </c>
      <c r="E13" s="13">
        <v>29907</v>
      </c>
      <c r="F13" s="13">
        <v>47919</v>
      </c>
      <c r="G13" s="13">
        <v>72021</v>
      </c>
      <c r="H13" s="13">
        <v>23815</v>
      </c>
      <c r="I13" s="13">
        <v>4666</v>
      </c>
      <c r="J13" s="13">
        <v>22053</v>
      </c>
      <c r="K13" s="11">
        <f t="shared" si="4"/>
        <v>332529</v>
      </c>
      <c r="L13" s="53"/>
      <c r="M13" s="54"/>
    </row>
    <row r="14" spans="1:12" ht="17.25" customHeight="1">
      <c r="A14" s="14" t="s">
        <v>21</v>
      </c>
      <c r="B14" s="13">
        <v>29158</v>
      </c>
      <c r="C14" s="13">
        <v>38659</v>
      </c>
      <c r="D14" s="13">
        <v>43981</v>
      </c>
      <c r="E14" s="13">
        <v>23018</v>
      </c>
      <c r="F14" s="13">
        <v>43110</v>
      </c>
      <c r="G14" s="13">
        <v>75325</v>
      </c>
      <c r="H14" s="13">
        <v>25898</v>
      </c>
      <c r="I14" s="13">
        <v>3262</v>
      </c>
      <c r="J14" s="13">
        <v>17168</v>
      </c>
      <c r="K14" s="11">
        <f t="shared" si="4"/>
        <v>299579</v>
      </c>
      <c r="L14" s="53"/>
    </row>
    <row r="15" spans="1:11" ht="17.25" customHeight="1">
      <c r="A15" s="14" t="s">
        <v>22</v>
      </c>
      <c r="B15" s="13">
        <v>3174</v>
      </c>
      <c r="C15" s="13">
        <v>4790</v>
      </c>
      <c r="D15" s="13">
        <v>4758</v>
      </c>
      <c r="E15" s="13">
        <v>2637</v>
      </c>
      <c r="F15" s="13">
        <v>4685</v>
      </c>
      <c r="G15" s="13">
        <v>5765</v>
      </c>
      <c r="H15" s="13">
        <v>2246</v>
      </c>
      <c r="I15" s="13">
        <v>393</v>
      </c>
      <c r="J15" s="13">
        <v>1828</v>
      </c>
      <c r="K15" s="11">
        <f t="shared" si="4"/>
        <v>30276</v>
      </c>
    </row>
    <row r="16" spans="1:11" ht="17.25" customHeight="1">
      <c r="A16" s="15" t="s">
        <v>113</v>
      </c>
      <c r="B16" s="13">
        <f>B17+B18+B19</f>
        <v>1409</v>
      </c>
      <c r="C16" s="13">
        <f aca="true" t="shared" si="5" ref="C16:J16">C17+C18+C19</f>
        <v>2272</v>
      </c>
      <c r="D16" s="13">
        <f t="shared" si="5"/>
        <v>2188</v>
      </c>
      <c r="E16" s="13">
        <f t="shared" si="5"/>
        <v>1123</v>
      </c>
      <c r="F16" s="13">
        <f t="shared" si="5"/>
        <v>2128</v>
      </c>
      <c r="G16" s="13">
        <f t="shared" si="5"/>
        <v>3310</v>
      </c>
      <c r="H16" s="13">
        <f t="shared" si="5"/>
        <v>1133</v>
      </c>
      <c r="I16" s="13">
        <f t="shared" si="5"/>
        <v>246</v>
      </c>
      <c r="J16" s="13">
        <f t="shared" si="5"/>
        <v>790</v>
      </c>
      <c r="K16" s="11">
        <f t="shared" si="4"/>
        <v>14599</v>
      </c>
    </row>
    <row r="17" spans="1:11" ht="17.25" customHeight="1">
      <c r="A17" s="14" t="s">
        <v>114</v>
      </c>
      <c r="B17" s="13">
        <v>1201</v>
      </c>
      <c r="C17" s="13">
        <v>1882</v>
      </c>
      <c r="D17" s="13">
        <v>1869</v>
      </c>
      <c r="E17" s="13">
        <v>976</v>
      </c>
      <c r="F17" s="13">
        <v>1794</v>
      </c>
      <c r="G17" s="13">
        <v>2646</v>
      </c>
      <c r="H17" s="13">
        <v>980</v>
      </c>
      <c r="I17" s="13">
        <v>219</v>
      </c>
      <c r="J17" s="13">
        <v>696</v>
      </c>
      <c r="K17" s="11">
        <f t="shared" si="4"/>
        <v>12263</v>
      </c>
    </row>
    <row r="18" spans="1:11" ht="17.25" customHeight="1">
      <c r="A18" s="14" t="s">
        <v>115</v>
      </c>
      <c r="B18" s="13">
        <v>125</v>
      </c>
      <c r="C18" s="13">
        <v>211</v>
      </c>
      <c r="D18" s="13">
        <v>186</v>
      </c>
      <c r="E18" s="13">
        <v>77</v>
      </c>
      <c r="F18" s="13">
        <v>200</v>
      </c>
      <c r="G18" s="13">
        <v>484</v>
      </c>
      <c r="H18" s="13">
        <v>98</v>
      </c>
      <c r="I18" s="13">
        <v>17</v>
      </c>
      <c r="J18" s="13">
        <v>58</v>
      </c>
      <c r="K18" s="11">
        <f t="shared" si="4"/>
        <v>1456</v>
      </c>
    </row>
    <row r="19" spans="1:11" ht="17.25" customHeight="1">
      <c r="A19" s="14" t="s">
        <v>116</v>
      </c>
      <c r="B19" s="13">
        <v>83</v>
      </c>
      <c r="C19" s="13">
        <v>179</v>
      </c>
      <c r="D19" s="13">
        <v>133</v>
      </c>
      <c r="E19" s="13">
        <v>70</v>
      </c>
      <c r="F19" s="13">
        <v>134</v>
      </c>
      <c r="G19" s="13">
        <v>180</v>
      </c>
      <c r="H19" s="13">
        <v>55</v>
      </c>
      <c r="I19" s="13">
        <v>10</v>
      </c>
      <c r="J19" s="13">
        <v>36</v>
      </c>
      <c r="K19" s="11">
        <f t="shared" si="4"/>
        <v>880</v>
      </c>
    </row>
    <row r="20" spans="1:11" ht="17.25" customHeight="1">
      <c r="A20" s="16" t="s">
        <v>23</v>
      </c>
      <c r="B20" s="11">
        <f>+B21+B22+B23</f>
        <v>49801</v>
      </c>
      <c r="C20" s="11">
        <f aca="true" t="shared" si="6" ref="C20:J20">+C21+C22+C23</f>
        <v>63241</v>
      </c>
      <c r="D20" s="11">
        <f t="shared" si="6"/>
        <v>77040</v>
      </c>
      <c r="E20" s="11">
        <f t="shared" si="6"/>
        <v>37799</v>
      </c>
      <c r="F20" s="11">
        <f t="shared" si="6"/>
        <v>86743</v>
      </c>
      <c r="G20" s="11">
        <f t="shared" si="6"/>
        <v>145195</v>
      </c>
      <c r="H20" s="11">
        <f t="shared" si="6"/>
        <v>36628</v>
      </c>
      <c r="I20" s="11">
        <f t="shared" si="6"/>
        <v>7361</v>
      </c>
      <c r="J20" s="11">
        <f t="shared" si="6"/>
        <v>27800</v>
      </c>
      <c r="K20" s="11">
        <f t="shared" si="4"/>
        <v>531608</v>
      </c>
    </row>
    <row r="21" spans="1:12" ht="17.25" customHeight="1">
      <c r="A21" s="12" t="s">
        <v>24</v>
      </c>
      <c r="B21" s="13">
        <v>29815</v>
      </c>
      <c r="C21" s="13">
        <v>41002</v>
      </c>
      <c r="D21" s="13">
        <v>48567</v>
      </c>
      <c r="E21" s="13">
        <v>24721</v>
      </c>
      <c r="F21" s="13">
        <v>52255</v>
      </c>
      <c r="G21" s="13">
        <v>79393</v>
      </c>
      <c r="H21" s="13">
        <v>21423</v>
      </c>
      <c r="I21" s="13">
        <v>5020</v>
      </c>
      <c r="J21" s="13">
        <v>17553</v>
      </c>
      <c r="K21" s="11">
        <f t="shared" si="4"/>
        <v>319749</v>
      </c>
      <c r="L21" s="53"/>
    </row>
    <row r="22" spans="1:12" ht="17.25" customHeight="1">
      <c r="A22" s="12" t="s">
        <v>25</v>
      </c>
      <c r="B22" s="13">
        <v>18116</v>
      </c>
      <c r="C22" s="13">
        <v>19738</v>
      </c>
      <c r="D22" s="13">
        <v>25755</v>
      </c>
      <c r="E22" s="13">
        <v>11782</v>
      </c>
      <c r="F22" s="13">
        <v>31544</v>
      </c>
      <c r="G22" s="13">
        <v>61662</v>
      </c>
      <c r="H22" s="13">
        <v>14111</v>
      </c>
      <c r="I22" s="13">
        <v>2082</v>
      </c>
      <c r="J22" s="13">
        <v>9285</v>
      </c>
      <c r="K22" s="11">
        <f t="shared" si="4"/>
        <v>194075</v>
      </c>
      <c r="L22" s="53"/>
    </row>
    <row r="23" spans="1:11" ht="17.25" customHeight="1">
      <c r="A23" s="12" t="s">
        <v>26</v>
      </c>
      <c r="B23" s="13">
        <v>1870</v>
      </c>
      <c r="C23" s="13">
        <v>2501</v>
      </c>
      <c r="D23" s="13">
        <v>2718</v>
      </c>
      <c r="E23" s="13">
        <v>1296</v>
      </c>
      <c r="F23" s="13">
        <v>2944</v>
      </c>
      <c r="G23" s="13">
        <v>4140</v>
      </c>
      <c r="H23" s="13">
        <v>1094</v>
      </c>
      <c r="I23" s="13">
        <v>259</v>
      </c>
      <c r="J23" s="13">
        <v>962</v>
      </c>
      <c r="K23" s="11">
        <f t="shared" si="4"/>
        <v>17784</v>
      </c>
    </row>
    <row r="24" spans="1:11" ht="17.25" customHeight="1">
      <c r="A24" s="16" t="s">
        <v>27</v>
      </c>
      <c r="B24" s="13">
        <v>16975</v>
      </c>
      <c r="C24" s="13">
        <v>25942</v>
      </c>
      <c r="D24" s="13">
        <v>32113</v>
      </c>
      <c r="E24" s="13">
        <v>16303</v>
      </c>
      <c r="F24" s="13">
        <v>25450</v>
      </c>
      <c r="G24" s="13">
        <v>27036</v>
      </c>
      <c r="H24" s="13">
        <v>9527</v>
      </c>
      <c r="I24" s="13">
        <v>4177</v>
      </c>
      <c r="J24" s="13">
        <v>15424</v>
      </c>
      <c r="K24" s="11">
        <f t="shared" si="4"/>
        <v>172947</v>
      </c>
    </row>
    <row r="25" spans="1:12" ht="17.25" customHeight="1">
      <c r="A25" s="12" t="s">
        <v>28</v>
      </c>
      <c r="B25" s="13">
        <v>10864</v>
      </c>
      <c r="C25" s="13">
        <v>16603</v>
      </c>
      <c r="D25" s="13">
        <v>20552</v>
      </c>
      <c r="E25" s="13">
        <v>10434</v>
      </c>
      <c r="F25" s="13">
        <v>16288</v>
      </c>
      <c r="G25" s="13">
        <v>17303</v>
      </c>
      <c r="H25" s="13">
        <v>6097</v>
      </c>
      <c r="I25" s="13">
        <v>2673</v>
      </c>
      <c r="J25" s="13">
        <v>9871</v>
      </c>
      <c r="K25" s="11">
        <f t="shared" si="4"/>
        <v>110685</v>
      </c>
      <c r="L25" s="53"/>
    </row>
    <row r="26" spans="1:12" ht="17.25" customHeight="1">
      <c r="A26" s="12" t="s">
        <v>29</v>
      </c>
      <c r="B26" s="13">
        <v>6111</v>
      </c>
      <c r="C26" s="13">
        <v>9339</v>
      </c>
      <c r="D26" s="13">
        <v>11561</v>
      </c>
      <c r="E26" s="13">
        <v>5869</v>
      </c>
      <c r="F26" s="13">
        <v>9162</v>
      </c>
      <c r="G26" s="13">
        <v>9733</v>
      </c>
      <c r="H26" s="13">
        <v>3430</v>
      </c>
      <c r="I26" s="13">
        <v>1504</v>
      </c>
      <c r="J26" s="13">
        <v>5553</v>
      </c>
      <c r="K26" s="11">
        <f t="shared" si="4"/>
        <v>62262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80</v>
      </c>
      <c r="I27" s="11">
        <v>0</v>
      </c>
      <c r="J27" s="11">
        <v>0</v>
      </c>
      <c r="K27" s="11">
        <f t="shared" si="4"/>
        <v>80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2.41265144</v>
      </c>
      <c r="C29" s="61">
        <f aca="true" t="shared" si="7" ref="C29:J29">SUM(C30:C33)</f>
        <v>2.753106</v>
      </c>
      <c r="D29" s="61">
        <f t="shared" si="7"/>
        <v>3.0994962299999997</v>
      </c>
      <c r="E29" s="61">
        <f t="shared" si="7"/>
        <v>2.63576102</v>
      </c>
      <c r="F29" s="61">
        <f t="shared" si="7"/>
        <v>2.55797445</v>
      </c>
      <c r="G29" s="61">
        <f t="shared" si="7"/>
        <v>2.20044492</v>
      </c>
      <c r="H29" s="61">
        <f t="shared" si="7"/>
        <v>2.523419</v>
      </c>
      <c r="I29" s="61">
        <f t="shared" si="7"/>
        <v>4.47940468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123</v>
      </c>
      <c r="B32" s="63">
        <v>-0.00104856</v>
      </c>
      <c r="C32" s="63">
        <v>0</v>
      </c>
      <c r="D32" s="63">
        <v>-3.77E-06</v>
      </c>
      <c r="E32" s="63">
        <v>-0.00023898</v>
      </c>
      <c r="F32" s="63">
        <v>-0.00102555</v>
      </c>
      <c r="G32" s="63">
        <v>-0.00095508</v>
      </c>
      <c r="H32" s="63">
        <v>-0.000781</v>
      </c>
      <c r="I32" s="63">
        <v>-0.00129532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27583.94</v>
      </c>
      <c r="I35" s="19">
        <v>0</v>
      </c>
      <c r="J35" s="19">
        <v>0</v>
      </c>
      <c r="K35" s="23">
        <f>SUM(B35:J35)</f>
        <v>27583.94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873.12</v>
      </c>
      <c r="C39" s="19">
        <f aca="true" t="shared" si="8" ref="C39:J39">+C43</f>
        <v>0</v>
      </c>
      <c r="D39" s="23">
        <f t="shared" si="8"/>
        <v>4.28</v>
      </c>
      <c r="E39" s="19">
        <f t="shared" si="8"/>
        <v>179.76</v>
      </c>
      <c r="F39" s="23">
        <f t="shared" si="8"/>
        <v>1134.2</v>
      </c>
      <c r="G39" s="23">
        <f t="shared" si="8"/>
        <v>1622.12</v>
      </c>
      <c r="H39" s="23">
        <f t="shared" si="8"/>
        <v>607.76</v>
      </c>
      <c r="I39" s="19">
        <f t="shared" si="8"/>
        <v>201.16</v>
      </c>
      <c r="J39" s="19">
        <f t="shared" si="8"/>
        <v>0</v>
      </c>
      <c r="K39" s="23">
        <f aca="true" t="shared" si="9" ref="K39:K44">SUM(B39:J39)</f>
        <v>4622.4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122</v>
      </c>
      <c r="B43" s="66">
        <f>ROUND(B44*B45,2)</f>
        <v>873.12</v>
      </c>
      <c r="C43" s="64">
        <v>0</v>
      </c>
      <c r="D43" s="66">
        <f aca="true" t="shared" si="10" ref="D43:I43">ROUND(D44*D45,2)</f>
        <v>4.28</v>
      </c>
      <c r="E43" s="66">
        <f t="shared" si="10"/>
        <v>179.76</v>
      </c>
      <c r="F43" s="66">
        <f t="shared" si="10"/>
        <v>1134.2</v>
      </c>
      <c r="G43" s="66">
        <f t="shared" si="10"/>
        <v>1622.12</v>
      </c>
      <c r="H43" s="66">
        <f t="shared" si="10"/>
        <v>607.76</v>
      </c>
      <c r="I43" s="66">
        <f t="shared" si="10"/>
        <v>201.16</v>
      </c>
      <c r="J43" s="64">
        <v>0</v>
      </c>
      <c r="K43" s="66">
        <f t="shared" si="9"/>
        <v>4622.4</v>
      </c>
    </row>
    <row r="44" spans="1:11" ht="17.25" customHeight="1">
      <c r="A44" s="67" t="s">
        <v>43</v>
      </c>
      <c r="B44" s="68">
        <v>204</v>
      </c>
      <c r="C44" s="68">
        <v>0</v>
      </c>
      <c r="D44" s="68">
        <v>1</v>
      </c>
      <c r="E44" s="68">
        <v>42</v>
      </c>
      <c r="F44" s="68">
        <v>265</v>
      </c>
      <c r="G44" s="68">
        <v>379</v>
      </c>
      <c r="H44" s="68">
        <v>142</v>
      </c>
      <c r="I44" s="68">
        <v>47</v>
      </c>
      <c r="J44" s="68">
        <v>0</v>
      </c>
      <c r="K44" s="68">
        <f t="shared" si="9"/>
        <v>1080</v>
      </c>
    </row>
    <row r="45" spans="1:12" ht="17.25" customHeight="1">
      <c r="A45" s="67" t="s">
        <v>44</v>
      </c>
      <c r="B45" s="66">
        <v>4.28</v>
      </c>
      <c r="C45" s="64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387281.37999999995</v>
      </c>
      <c r="C47" s="22">
        <f aca="true" t="shared" si="11" ref="C47:H47">+C48+C56</f>
        <v>618351.46</v>
      </c>
      <c r="D47" s="22">
        <f t="shared" si="11"/>
        <v>796192.77</v>
      </c>
      <c r="E47" s="22">
        <f t="shared" si="11"/>
        <v>362320.31</v>
      </c>
      <c r="F47" s="22">
        <f t="shared" si="11"/>
        <v>631398.71</v>
      </c>
      <c r="G47" s="22">
        <f t="shared" si="11"/>
        <v>822806.0599999999</v>
      </c>
      <c r="H47" s="22">
        <f t="shared" si="11"/>
        <v>342052.77</v>
      </c>
      <c r="I47" s="22">
        <f>+I48+I56</f>
        <v>106649.73000000001</v>
      </c>
      <c r="J47" s="22">
        <f>+J48+J56</f>
        <v>272826.9</v>
      </c>
      <c r="K47" s="22">
        <f>SUM(B47:J47)</f>
        <v>4339880.09</v>
      </c>
    </row>
    <row r="48" spans="1:11" ht="17.25" customHeight="1">
      <c r="A48" s="16" t="s">
        <v>46</v>
      </c>
      <c r="B48" s="23">
        <f>SUM(B49:B55)</f>
        <v>370052.22</v>
      </c>
      <c r="C48" s="23">
        <f aca="true" t="shared" si="12" ref="C48:H48">SUM(C49:C55)</f>
        <v>596182.35</v>
      </c>
      <c r="D48" s="23">
        <f t="shared" si="12"/>
        <v>771738.55</v>
      </c>
      <c r="E48" s="23">
        <f t="shared" si="12"/>
        <v>341281.5</v>
      </c>
      <c r="F48" s="23">
        <f t="shared" si="12"/>
        <v>609793.98</v>
      </c>
      <c r="G48" s="23">
        <f t="shared" si="12"/>
        <v>794871.5099999999</v>
      </c>
      <c r="H48" s="23">
        <f t="shared" si="12"/>
        <v>323769.86000000004</v>
      </c>
      <c r="I48" s="23">
        <f>SUM(I49:I55)</f>
        <v>106649.73000000001</v>
      </c>
      <c r="J48" s="23">
        <f>SUM(J49:J55)</f>
        <v>259626.01</v>
      </c>
      <c r="K48" s="23">
        <f aca="true" t="shared" si="13" ref="K48:K56">SUM(B48:J48)</f>
        <v>4173965.71</v>
      </c>
    </row>
    <row r="49" spans="1:11" ht="17.25" customHeight="1">
      <c r="A49" s="35" t="s">
        <v>47</v>
      </c>
      <c r="B49" s="23">
        <f aca="true" t="shared" si="14" ref="B49:H49">ROUND(B30*B7,2)</f>
        <v>369339.55</v>
      </c>
      <c r="C49" s="23">
        <f t="shared" si="14"/>
        <v>594860.1</v>
      </c>
      <c r="D49" s="23">
        <f t="shared" si="14"/>
        <v>771735.21</v>
      </c>
      <c r="E49" s="23">
        <f t="shared" si="14"/>
        <v>341132.67</v>
      </c>
      <c r="F49" s="23">
        <f t="shared" si="14"/>
        <v>608903.81</v>
      </c>
      <c r="G49" s="23">
        <f t="shared" si="14"/>
        <v>793593.69</v>
      </c>
      <c r="H49" s="23">
        <f t="shared" si="14"/>
        <v>295669.64</v>
      </c>
      <c r="I49" s="23">
        <f>ROUND(I30*I7,2)</f>
        <v>106479.35</v>
      </c>
      <c r="J49" s="23">
        <f>ROUND(J30*J7,2)</f>
        <v>259626.01</v>
      </c>
      <c r="K49" s="23">
        <f t="shared" si="13"/>
        <v>4141340.0300000003</v>
      </c>
    </row>
    <row r="50" spans="1:11" ht="17.25" customHeight="1">
      <c r="A50" s="35" t="s">
        <v>48</v>
      </c>
      <c r="B50" s="19">
        <v>0</v>
      </c>
      <c r="C50" s="23">
        <f>ROUND(C31*C7,2)</f>
        <v>1322.25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1322.25</v>
      </c>
    </row>
    <row r="51" spans="1:11" ht="17.25" customHeight="1">
      <c r="A51" s="69" t="s">
        <v>124</v>
      </c>
      <c r="B51" s="70">
        <f>ROUND(B32*B7,2)</f>
        <v>-160.45</v>
      </c>
      <c r="C51" s="64">
        <v>0</v>
      </c>
      <c r="D51" s="70">
        <f aca="true" t="shared" si="15" ref="D51:I51">ROUND(D32*D7,2)</f>
        <v>-0.94</v>
      </c>
      <c r="E51" s="70">
        <f t="shared" si="15"/>
        <v>-30.93</v>
      </c>
      <c r="F51" s="70">
        <f t="shared" si="15"/>
        <v>-244.03</v>
      </c>
      <c r="G51" s="70">
        <f t="shared" si="15"/>
        <v>-344.3</v>
      </c>
      <c r="H51" s="70">
        <f t="shared" si="15"/>
        <v>-91.48</v>
      </c>
      <c r="I51" s="70">
        <f t="shared" si="15"/>
        <v>-30.78</v>
      </c>
      <c r="J51" s="64">
        <v>0</v>
      </c>
      <c r="K51" s="70">
        <f>SUM(B51:J51)</f>
        <v>-902.9100000000001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27583.94</v>
      </c>
      <c r="I53" s="32">
        <f>+I35</f>
        <v>0</v>
      </c>
      <c r="J53" s="32">
        <f>+J35</f>
        <v>0</v>
      </c>
      <c r="K53" s="23">
        <f t="shared" si="13"/>
        <v>27583.94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873.12</v>
      </c>
      <c r="C55" s="19">
        <v>0</v>
      </c>
      <c r="D55" s="37">
        <v>4.28</v>
      </c>
      <c r="E55" s="19">
        <v>179.76</v>
      </c>
      <c r="F55" s="37">
        <v>1134.2</v>
      </c>
      <c r="G55" s="37">
        <v>1622.12</v>
      </c>
      <c r="H55" s="37">
        <v>607.76</v>
      </c>
      <c r="I55" s="37">
        <v>201.16</v>
      </c>
      <c r="J55" s="19">
        <v>0</v>
      </c>
      <c r="K55" s="23">
        <f t="shared" si="13"/>
        <v>4622.4</v>
      </c>
    </row>
    <row r="56" spans="1:11" ht="17.25" customHeight="1">
      <c r="A56" s="16" t="s">
        <v>53</v>
      </c>
      <c r="B56" s="37">
        <v>17229.16</v>
      </c>
      <c r="C56" s="37">
        <v>22169.11</v>
      </c>
      <c r="D56" s="37">
        <v>24454.22</v>
      </c>
      <c r="E56" s="37">
        <v>21038.81</v>
      </c>
      <c r="F56" s="37">
        <v>21604.73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3"/>
        <v>165914.38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-63186</v>
      </c>
      <c r="C60" s="36">
        <f t="shared" si="16"/>
        <v>-100546.13</v>
      </c>
      <c r="D60" s="36">
        <f t="shared" si="16"/>
        <v>-110231.75</v>
      </c>
      <c r="E60" s="36">
        <f t="shared" si="16"/>
        <v>-58885.26</v>
      </c>
      <c r="F60" s="36">
        <f t="shared" si="16"/>
        <v>-84113.65</v>
      </c>
      <c r="G60" s="36">
        <f t="shared" si="16"/>
        <v>-95547</v>
      </c>
      <c r="H60" s="36">
        <f t="shared" si="16"/>
        <v>-53421</v>
      </c>
      <c r="I60" s="36">
        <f t="shared" si="16"/>
        <v>-14304.779999999999</v>
      </c>
      <c r="J60" s="36">
        <f t="shared" si="16"/>
        <v>-42869.6</v>
      </c>
      <c r="K60" s="36">
        <f>SUM(B60:J60)</f>
        <v>-623105.17</v>
      </c>
    </row>
    <row r="61" spans="1:11" ht="18.75" customHeight="1">
      <c r="A61" s="16" t="s">
        <v>79</v>
      </c>
      <c r="B61" s="36">
        <f aca="true" t="shared" si="17" ref="B61:J61">B62+B63+B64+B65+B66+B67</f>
        <v>-63186</v>
      </c>
      <c r="C61" s="36">
        <f t="shared" si="17"/>
        <v>-100383</v>
      </c>
      <c r="D61" s="36">
        <f t="shared" si="17"/>
        <v>-109146</v>
      </c>
      <c r="E61" s="36">
        <f t="shared" si="17"/>
        <v>-55878</v>
      </c>
      <c r="F61" s="36">
        <f t="shared" si="17"/>
        <v>-83733</v>
      </c>
      <c r="G61" s="36">
        <f t="shared" si="17"/>
        <v>-95529</v>
      </c>
      <c r="H61" s="36">
        <f t="shared" si="17"/>
        <v>-53421</v>
      </c>
      <c r="I61" s="36">
        <f t="shared" si="17"/>
        <v>-10977</v>
      </c>
      <c r="J61" s="36">
        <f t="shared" si="17"/>
        <v>-37986</v>
      </c>
      <c r="K61" s="36">
        <f aca="true" t="shared" si="18" ref="K61:K94">SUM(B61:J61)</f>
        <v>-610239</v>
      </c>
    </row>
    <row r="62" spans="1:11" ht="18.75" customHeight="1">
      <c r="A62" s="12" t="s">
        <v>80</v>
      </c>
      <c r="B62" s="36">
        <f>-ROUND(B9*$D$3,2)</f>
        <v>-63186</v>
      </c>
      <c r="C62" s="36">
        <f aca="true" t="shared" si="19" ref="C62:J62">-ROUND(C9*$D$3,2)</f>
        <v>-100383</v>
      </c>
      <c r="D62" s="36">
        <f t="shared" si="19"/>
        <v>-109146</v>
      </c>
      <c r="E62" s="36">
        <f t="shared" si="19"/>
        <v>-55878</v>
      </c>
      <c r="F62" s="36">
        <f t="shared" si="19"/>
        <v>-83733</v>
      </c>
      <c r="G62" s="36">
        <f t="shared" si="19"/>
        <v>-95529</v>
      </c>
      <c r="H62" s="36">
        <f t="shared" si="19"/>
        <v>-53421</v>
      </c>
      <c r="I62" s="36">
        <f t="shared" si="19"/>
        <v>-10977</v>
      </c>
      <c r="J62" s="36">
        <f t="shared" si="19"/>
        <v>-37986</v>
      </c>
      <c r="K62" s="36">
        <f t="shared" si="18"/>
        <v>-610239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118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84</v>
      </c>
      <c r="B68" s="19">
        <v>0</v>
      </c>
      <c r="C68" s="36">
        <f aca="true" t="shared" si="20" ref="B68:J68">SUM(C69:C92)</f>
        <v>-163.13</v>
      </c>
      <c r="D68" s="36">
        <f t="shared" si="20"/>
        <v>-1085.75</v>
      </c>
      <c r="E68" s="36">
        <f t="shared" si="20"/>
        <v>-3007.26</v>
      </c>
      <c r="F68" s="36">
        <f t="shared" si="20"/>
        <v>-380.65</v>
      </c>
      <c r="G68" s="36">
        <f t="shared" si="20"/>
        <v>-18</v>
      </c>
      <c r="H68" s="19">
        <v>0</v>
      </c>
      <c r="I68" s="36">
        <f t="shared" si="20"/>
        <v>-3327.7799999999997</v>
      </c>
      <c r="J68" s="36">
        <f t="shared" si="20"/>
        <v>-4883.6</v>
      </c>
      <c r="K68" s="36">
        <f t="shared" si="18"/>
        <v>-12866.17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49">
        <v>-3007.26</v>
      </c>
      <c r="F92" s="19">
        <v>0</v>
      </c>
      <c r="G92" s="19">
        <v>0</v>
      </c>
      <c r="H92" s="19">
        <v>0</v>
      </c>
      <c r="I92" s="49">
        <v>-1343.79</v>
      </c>
      <c r="J92" s="49">
        <v>-4883.6</v>
      </c>
      <c r="K92" s="49">
        <f t="shared" si="18"/>
        <v>-9234.650000000001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21" ref="B97:H97">+B98+B99</f>
        <v>324095.37999999995</v>
      </c>
      <c r="C97" s="24">
        <f t="shared" si="21"/>
        <v>517805.32999999996</v>
      </c>
      <c r="D97" s="24">
        <f t="shared" si="21"/>
        <v>685961.02</v>
      </c>
      <c r="E97" s="24">
        <f t="shared" si="21"/>
        <v>303435.05</v>
      </c>
      <c r="F97" s="24">
        <f t="shared" si="21"/>
        <v>547285.0599999999</v>
      </c>
      <c r="G97" s="24">
        <f t="shared" si="21"/>
        <v>727259.0599999999</v>
      </c>
      <c r="H97" s="24">
        <f t="shared" si="21"/>
        <v>288631.77</v>
      </c>
      <c r="I97" s="24">
        <f>+I98+I99</f>
        <v>92344.95000000001</v>
      </c>
      <c r="J97" s="24">
        <f>+J98+J99</f>
        <v>229957.3</v>
      </c>
      <c r="K97" s="49">
        <f>SUM(B97:J97)</f>
        <v>3716774.92</v>
      </c>
      <c r="L97" s="55"/>
    </row>
    <row r="98" spans="1:12" ht="18.75" customHeight="1">
      <c r="A98" s="16" t="s">
        <v>87</v>
      </c>
      <c r="B98" s="24">
        <f aca="true" t="shared" si="22" ref="B98:J98">+B48+B61+B68+B94</f>
        <v>306866.22</v>
      </c>
      <c r="C98" s="24">
        <f t="shared" si="22"/>
        <v>495636.22</v>
      </c>
      <c r="D98" s="24">
        <f t="shared" si="22"/>
        <v>661506.8</v>
      </c>
      <c r="E98" s="24">
        <f t="shared" si="22"/>
        <v>282396.24</v>
      </c>
      <c r="F98" s="24">
        <f t="shared" si="22"/>
        <v>525680.33</v>
      </c>
      <c r="G98" s="24">
        <f t="shared" si="22"/>
        <v>699324.5099999999</v>
      </c>
      <c r="H98" s="24">
        <f t="shared" si="22"/>
        <v>270348.86000000004</v>
      </c>
      <c r="I98" s="24">
        <f t="shared" si="22"/>
        <v>92344.95000000001</v>
      </c>
      <c r="J98" s="24">
        <f t="shared" si="22"/>
        <v>216756.41</v>
      </c>
      <c r="K98" s="49">
        <f>SUM(B98:J98)</f>
        <v>3550860.54</v>
      </c>
      <c r="L98" s="55"/>
    </row>
    <row r="99" spans="1:11" ht="18" customHeight="1">
      <c r="A99" s="16" t="s">
        <v>119</v>
      </c>
      <c r="B99" s="24">
        <f aca="true" t="shared" si="23" ref="B99:J99">IF(+B56+B95+B100&lt;0,0,(B56+B95+B100))</f>
        <v>17229.16</v>
      </c>
      <c r="C99" s="24">
        <f>IF(+C56+C95+C100&lt;0,0,(C56+C95+C100))</f>
        <v>22169.11</v>
      </c>
      <c r="D99" s="24">
        <f t="shared" si="23"/>
        <v>24454.22</v>
      </c>
      <c r="E99" s="24">
        <f t="shared" si="23"/>
        <v>21038.81</v>
      </c>
      <c r="F99" s="24">
        <f t="shared" si="23"/>
        <v>21604.73</v>
      </c>
      <c r="G99" s="24">
        <f t="shared" si="23"/>
        <v>27934.55</v>
      </c>
      <c r="H99" s="24">
        <f t="shared" si="23"/>
        <v>18282.91</v>
      </c>
      <c r="I99" s="19">
        <f t="shared" si="23"/>
        <v>0</v>
      </c>
      <c r="J99" s="24">
        <f t="shared" si="23"/>
        <v>13200.89</v>
      </c>
      <c r="K99" s="49">
        <f>SUM(B99:J99)</f>
        <v>165914.38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120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3716774.93</v>
      </c>
      <c r="L105" s="55"/>
    </row>
    <row r="106" spans="1:11" ht="18.75" customHeight="1">
      <c r="A106" s="26" t="s">
        <v>75</v>
      </c>
      <c r="B106" s="27">
        <v>44242.56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44242.56</v>
      </c>
    </row>
    <row r="107" spans="1:11" ht="18.75" customHeight="1">
      <c r="A107" s="26" t="s">
        <v>76</v>
      </c>
      <c r="B107" s="27">
        <v>279852.82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279852.82</v>
      </c>
    </row>
    <row r="108" spans="1:11" ht="18.75" customHeight="1">
      <c r="A108" s="26" t="s">
        <v>77</v>
      </c>
      <c r="B108" s="41">
        <v>0</v>
      </c>
      <c r="C108" s="27">
        <f>+C97</f>
        <v>517805.32999999996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517805.32999999996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685961.02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685961.02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303435.05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303435.05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96</v>
      </c>
      <c r="B112" s="41">
        <v>0</v>
      </c>
      <c r="C112" s="41">
        <v>0</v>
      </c>
      <c r="D112" s="41">
        <v>0</v>
      </c>
      <c r="E112" s="41">
        <v>0</v>
      </c>
      <c r="F112" s="27">
        <v>144636.51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144636.51</v>
      </c>
    </row>
    <row r="113" spans="1:11" ht="18.75" customHeight="1">
      <c r="A113" s="26" t="s">
        <v>97</v>
      </c>
      <c r="B113" s="41">
        <v>0</v>
      </c>
      <c r="C113" s="41">
        <v>0</v>
      </c>
      <c r="D113" s="41">
        <v>0</v>
      </c>
      <c r="E113" s="41">
        <v>0</v>
      </c>
      <c r="F113" s="27">
        <v>258733.24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258733.24</v>
      </c>
    </row>
    <row r="114" spans="1:11" ht="18.75" customHeight="1">
      <c r="A114" s="26" t="s">
        <v>98</v>
      </c>
      <c r="B114" s="41">
        <v>0</v>
      </c>
      <c r="C114" s="41">
        <v>0</v>
      </c>
      <c r="D114" s="41">
        <v>0</v>
      </c>
      <c r="E114" s="41">
        <v>0</v>
      </c>
      <c r="F114" s="27">
        <v>143915.32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143915.32</v>
      </c>
    </row>
    <row r="115" spans="1:11" ht="18.75" customHeight="1">
      <c r="A115" s="26" t="s">
        <v>99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202509.57</v>
      </c>
      <c r="H115" s="41">
        <v>0</v>
      </c>
      <c r="I115" s="41">
        <v>0</v>
      </c>
      <c r="J115" s="41">
        <v>0</v>
      </c>
      <c r="K115" s="42">
        <f t="shared" si="24"/>
        <v>202509.57</v>
      </c>
    </row>
    <row r="116" spans="1:11" ht="18.75" customHeight="1">
      <c r="A116" s="26" t="s">
        <v>100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22601.89</v>
      </c>
      <c r="H116" s="41">
        <v>0</v>
      </c>
      <c r="I116" s="41">
        <v>0</v>
      </c>
      <c r="J116" s="41">
        <v>0</v>
      </c>
      <c r="K116" s="42">
        <f t="shared" si="24"/>
        <v>22601.89</v>
      </c>
    </row>
    <row r="117" spans="1:11" ht="18.75" customHeight="1">
      <c r="A117" s="26" t="s">
        <v>101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119721.69</v>
      </c>
      <c r="H117" s="41">
        <v>0</v>
      </c>
      <c r="I117" s="41">
        <v>0</v>
      </c>
      <c r="J117" s="41">
        <v>0</v>
      </c>
      <c r="K117" s="42">
        <f t="shared" si="24"/>
        <v>119721.69</v>
      </c>
    </row>
    <row r="118" spans="1:11" ht="18.75" customHeight="1">
      <c r="A118" s="26" t="s">
        <v>102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105626.14</v>
      </c>
      <c r="H118" s="41">
        <v>0</v>
      </c>
      <c r="I118" s="41">
        <v>0</v>
      </c>
      <c r="J118" s="41">
        <v>0</v>
      </c>
      <c r="K118" s="42">
        <f t="shared" si="24"/>
        <v>105626.14</v>
      </c>
    </row>
    <row r="119" spans="1:11" ht="18.75" customHeight="1">
      <c r="A119" s="26" t="s">
        <v>103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276799.77</v>
      </c>
      <c r="H119" s="41">
        <v>0</v>
      </c>
      <c r="I119" s="41">
        <v>0</v>
      </c>
      <c r="J119" s="41">
        <v>0</v>
      </c>
      <c r="K119" s="42">
        <f t="shared" si="24"/>
        <v>276799.77</v>
      </c>
    </row>
    <row r="120" spans="1:11" ht="18.75" customHeight="1">
      <c r="A120" s="26" t="s">
        <v>104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100552.48</v>
      </c>
      <c r="I120" s="41">
        <v>0</v>
      </c>
      <c r="J120" s="41">
        <v>0</v>
      </c>
      <c r="K120" s="42">
        <f t="shared" si="24"/>
        <v>100552.48</v>
      </c>
    </row>
    <row r="121" spans="1:11" ht="18.75" customHeight="1">
      <c r="A121" s="26" t="s">
        <v>105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188079.29</v>
      </c>
      <c r="I121" s="41">
        <v>0</v>
      </c>
      <c r="J121" s="41">
        <v>0</v>
      </c>
      <c r="K121" s="42">
        <f t="shared" si="24"/>
        <v>188079.29</v>
      </c>
    </row>
    <row r="122" spans="1:11" ht="18.75" customHeight="1">
      <c r="A122" s="26" t="s">
        <v>106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92344.95</v>
      </c>
      <c r="J122" s="41">
        <v>0</v>
      </c>
      <c r="K122" s="42">
        <f t="shared" si="24"/>
        <v>92344.95</v>
      </c>
    </row>
    <row r="123" spans="1:11" ht="18.75" customHeight="1">
      <c r="A123" s="28" t="s">
        <v>107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229957.3</v>
      </c>
      <c r="K123" s="45">
        <f t="shared" si="24"/>
        <v>229957.3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2015-01-06T12:15:54Z</dcterms:modified>
  <cp:category/>
  <cp:version/>
  <cp:contentType/>
  <cp:contentStatus/>
</cp:coreProperties>
</file>