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<sst xmlns="http://schemas.openxmlformats.org/spreadsheetml/2006/main" count="126" uniqueCount="126">
  <si>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</si>
  <si>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</si>
  <si>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</si>
  <si>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</si>
  <si>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</si>
  <si>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</si>
  <si>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</si>
  <si>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</si>
  <si>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</si>
  <si>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</si>
  <si>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</si>
  <si>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</si>
  <si>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</si>
  <si>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</si>
  <si>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</si>
  <si>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</si>
  <si>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</si>
  <si>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</si>
  <si>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</si>
  <si>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</si>
  <si>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</si>
  <si>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</si>
  <si>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</si>
  <si>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</si>
  <si>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</si>
  <si>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</si>
  <si>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</si>
  <si>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</si>
  <si>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</si>
  <si>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</si>
  <si>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</si>
  <si>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</si>
  <si>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</si>
  <si>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</si>
  <si>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</si>
  <si>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</si>
  <si>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</si>
  <si>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</si>
  <si>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</si>
  <si>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</si>
  <si>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</si>
  <si>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</si>
  <si>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</si>
  <si>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</si>
  <si>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</si>
  <si>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</si>
  <si>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</si>
  <si>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</si>
  <si>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</si>
  <si>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</si>
  <si>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</si>
  <si>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</si>
  <si>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</si>
  <si>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</si>
  <si>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</si>
  <si>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</si>
  <si>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</si>
  <si>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</si>
  <si>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</si>
  <si>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</si>
  <si>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</si>
  <si>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</si>
  <si>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</si>
  <si>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</si>
  <si>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</si>
  <si>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</si>
  <si>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</si>
  <si>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</si>
  <si>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</si>
  <si>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</si>
  <si>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</si>
  <si>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</si>
  <si>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</si>
  <si>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</si>
  <si>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</si>
  <si>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</si>
  <si>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</si>
  <si>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</si>
  <si>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</si>
  <si>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</si>
  <si>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</si>
  <si>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</si>
  <si>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</si>
  <si>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</si>
  <si>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</si>
  <si>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</si>
  <si>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</si>
  <si>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</si>
  <si>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</si>
  <si>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</si>
  <si>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</si>
  <si>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</si>
  <si>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</si>
  <si>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</si>
  <si>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</si>
  <si>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</si>
  <si>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</si>
  <si>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</si>
  <si>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</si>
  <si>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</si>
  <si>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</si>
  <si>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</si>
  <si>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</si>
  <si>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</si>
  <si>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</si>
  <si>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</si>
  <si>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</si>
  <si>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</si>
  <si>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</si>
  <si>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</si>
  <si>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</si>
  <si>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</si>
  <si>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</si>
  <si>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</si>
  <si>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</si>
  <si>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</si>
  <si>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</si>
  <si>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</si>
  <si>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</si>
  <si>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</si>
  <si>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</si>
  <si>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</si>
  <si>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</si>
  <si>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</si>
  <si>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</si>
  <si>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27/12/14 - VENCIMENTO 06/01/15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</si>
</sst>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255714</v>
      </c>
      <c r="C7" s="9">
        <f t="shared" si="0"/>
        <v>326699</v>
      </c>
      <c r="D7" s="9">
        <f t="shared" si="0"/>
        <v>391855</v>
      </c>
      <c r="E7" s="9">
        <f t="shared" si="0"/>
        <v>213215</v>
      </c>
      <c r="F7" s="9">
        <f t="shared" si="0"/>
        <v>343832</v>
      </c>
      <c r="G7" s="9">
        <f t="shared" si="0"/>
        <v>534491</v>
      </c>
      <c r="H7" s="9">
        <f t="shared" si="0"/>
        <v>204113</v>
      </c>
      <c r="I7" s="9">
        <f t="shared" si="0"/>
        <v>45923</v>
      </c>
      <c r="J7" s="9">
        <f t="shared" si="0"/>
        <v>149193</v>
      </c>
      <c r="K7" s="9">
        <f t="shared" si="0"/>
        <v>2465035</v>
      </c>
      <c r="L7" s="53"/>
    </row>
    <row r="8" spans="1:11" ht="17.25" customHeight="1">
      <c r="A8" s="10" t="s">
        <v>117</v>
      </c>
      <c r="B8" s="11">
        <f>B9+B12+B16</f>
        <v>149991</v>
      </c>
      <c r="C8" s="11">
        <f aca="true" t="shared" si="1" ref="C8:J8">C9+C12+C16</f>
        <v>197944</v>
      </c>
      <c r="D8" s="11">
        <f t="shared" si="1"/>
        <v>225154</v>
      </c>
      <c r="E8" s="11">
        <f t="shared" si="1"/>
        <v>126684</v>
      </c>
      <c r="F8" s="11">
        <f t="shared" si="1"/>
        <v>188814</v>
      </c>
      <c r="G8" s="11">
        <f t="shared" si="1"/>
        <v>287621</v>
      </c>
      <c r="H8" s="11">
        <f t="shared" si="1"/>
        <v>126485</v>
      </c>
      <c r="I8" s="11">
        <f t="shared" si="1"/>
        <v>24589</v>
      </c>
      <c r="J8" s="11">
        <f t="shared" si="1"/>
        <v>85236</v>
      </c>
      <c r="K8" s="11">
        <f>SUM(B8:J8)</f>
        <v>1412518</v>
      </c>
    </row>
    <row r="9" spans="1:11" ht="17.25" customHeight="1">
      <c r="A9" s="15" t="s">
        <v>17</v>
      </c>
      <c r="B9" s="13">
        <f>+B10+B11</f>
        <v>32947</v>
      </c>
      <c r="C9" s="13">
        <f aca="true" t="shared" si="2" ref="C9:J9">+C10+C11</f>
        <v>46871</v>
      </c>
      <c r="D9" s="13">
        <f t="shared" si="2"/>
        <v>50196</v>
      </c>
      <c r="E9" s="13">
        <f t="shared" si="2"/>
        <v>28783</v>
      </c>
      <c r="F9" s="13">
        <f t="shared" si="2"/>
        <v>35183</v>
      </c>
      <c r="G9" s="13">
        <f t="shared" si="2"/>
        <v>40684</v>
      </c>
      <c r="H9" s="13">
        <f t="shared" si="2"/>
        <v>29626</v>
      </c>
      <c r="I9" s="13">
        <f t="shared" si="2"/>
        <v>6704</v>
      </c>
      <c r="J9" s="13">
        <f t="shared" si="2"/>
        <v>17157</v>
      </c>
      <c r="K9" s="11">
        <f>SUM(B9:J9)</f>
        <v>288151</v>
      </c>
    </row>
    <row r="10" spans="1:11" ht="17.25" customHeight="1">
      <c r="A10" s="30" t="s">
        <v>18</v>
      </c>
      <c r="B10" s="13">
        <v>32947</v>
      </c>
      <c r="C10" s="13">
        <v>46871</v>
      </c>
      <c r="D10" s="13">
        <v>50196</v>
      </c>
      <c r="E10" s="13">
        <v>28783</v>
      </c>
      <c r="F10" s="13">
        <v>35183</v>
      </c>
      <c r="G10" s="13">
        <v>40684</v>
      </c>
      <c r="H10" s="13">
        <v>29626</v>
      </c>
      <c r="I10" s="13">
        <v>6704</v>
      </c>
      <c r="J10" s="13">
        <v>17157</v>
      </c>
      <c r="K10" s="11">
        <f>SUM(B10:J10)</f>
        <v>288151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114835</v>
      </c>
      <c r="C12" s="17">
        <f t="shared" si="3"/>
        <v>147965</v>
      </c>
      <c r="D12" s="17">
        <f t="shared" si="3"/>
        <v>171913</v>
      </c>
      <c r="E12" s="17">
        <f t="shared" si="3"/>
        <v>96152</v>
      </c>
      <c r="F12" s="17">
        <f t="shared" si="3"/>
        <v>150593</v>
      </c>
      <c r="G12" s="17">
        <f t="shared" si="3"/>
        <v>242116</v>
      </c>
      <c r="H12" s="17">
        <f t="shared" si="3"/>
        <v>95167</v>
      </c>
      <c r="I12" s="17">
        <f t="shared" si="3"/>
        <v>17473</v>
      </c>
      <c r="J12" s="17">
        <f t="shared" si="3"/>
        <v>66863</v>
      </c>
      <c r="K12" s="11">
        <f aca="true" t="shared" si="4" ref="K12:K27">SUM(B12:J12)</f>
        <v>1103077</v>
      </c>
    </row>
    <row r="13" spans="1:13" ht="17.25" customHeight="1">
      <c r="A13" s="14" t="s">
        <v>20</v>
      </c>
      <c r="B13" s="13">
        <v>59081</v>
      </c>
      <c r="C13" s="13">
        <v>80796</v>
      </c>
      <c r="D13" s="13">
        <v>94833</v>
      </c>
      <c r="E13" s="13">
        <v>53223</v>
      </c>
      <c r="F13" s="13">
        <v>80278</v>
      </c>
      <c r="G13" s="13">
        <v>120826</v>
      </c>
      <c r="H13" s="13">
        <v>46918</v>
      </c>
      <c r="I13" s="13">
        <v>10384</v>
      </c>
      <c r="J13" s="13">
        <v>36986</v>
      </c>
      <c r="K13" s="11">
        <f t="shared" si="4"/>
        <v>583325</v>
      </c>
      <c r="L13" s="53"/>
      <c r="M13" s="54"/>
    </row>
    <row r="14" spans="1:12" ht="17.25" customHeight="1">
      <c r="A14" s="14" t="s">
        <v>21</v>
      </c>
      <c r="B14" s="13">
        <v>50019</v>
      </c>
      <c r="C14" s="13">
        <v>59600</v>
      </c>
      <c r="D14" s="13">
        <v>69080</v>
      </c>
      <c r="E14" s="13">
        <v>38516</v>
      </c>
      <c r="F14" s="13">
        <v>63501</v>
      </c>
      <c r="G14" s="13">
        <v>112407</v>
      </c>
      <c r="H14" s="13">
        <v>44147</v>
      </c>
      <c r="I14" s="13">
        <v>6213</v>
      </c>
      <c r="J14" s="13">
        <v>26865</v>
      </c>
      <c r="K14" s="11">
        <f t="shared" si="4"/>
        <v>470348</v>
      </c>
      <c r="L14" s="53"/>
    </row>
    <row r="15" spans="1:11" ht="17.25" customHeight="1">
      <c r="A15" s="14" t="s">
        <v>22</v>
      </c>
      <c r="B15" s="13">
        <v>5735</v>
      </c>
      <c r="C15" s="13">
        <v>7569</v>
      </c>
      <c r="D15" s="13">
        <v>8000</v>
      </c>
      <c r="E15" s="13">
        <v>4413</v>
      </c>
      <c r="F15" s="13">
        <v>6814</v>
      </c>
      <c r="G15" s="13">
        <v>8883</v>
      </c>
      <c r="H15" s="13">
        <v>4102</v>
      </c>
      <c r="I15" s="13">
        <v>876</v>
      </c>
      <c r="J15" s="13">
        <v>3012</v>
      </c>
      <c r="K15" s="11">
        <f t="shared" si="4"/>
        <v>49404</v>
      </c>
    </row>
    <row r="16" spans="1:11" ht="17.25" customHeight="1">
      <c r="A16" s="15" t="s">
        <v>113</v>
      </c>
      <c r="B16" s="13">
        <f>B17+B18+B19</f>
        <v>2209</v>
      </c>
      <c r="C16" s="13">
        <f aca="true" t="shared" si="5" ref="C16:J16">C17+C18+C19</f>
        <v>3108</v>
      </c>
      <c r="D16" s="13">
        <f t="shared" si="5"/>
        <v>3045</v>
      </c>
      <c r="E16" s="13">
        <f t="shared" si="5"/>
        <v>1749</v>
      </c>
      <c r="F16" s="13">
        <f t="shared" si="5"/>
        <v>3038</v>
      </c>
      <c r="G16" s="13">
        <f t="shared" si="5"/>
        <v>4821</v>
      </c>
      <c r="H16" s="13">
        <f t="shared" si="5"/>
        <v>1692</v>
      </c>
      <c r="I16" s="13">
        <f t="shared" si="5"/>
        <v>412</v>
      </c>
      <c r="J16" s="13">
        <f t="shared" si="5"/>
        <v>1216</v>
      </c>
      <c r="K16" s="11">
        <f t="shared" si="4"/>
        <v>21290</v>
      </c>
    </row>
    <row r="17" spans="1:11" ht="17.25" customHeight="1">
      <c r="A17" s="14" t="s">
        <v>114</v>
      </c>
      <c r="B17" s="13">
        <v>1834</v>
      </c>
      <c r="C17" s="13">
        <v>2572</v>
      </c>
      <c r="D17" s="13">
        <v>2593</v>
      </c>
      <c r="E17" s="13">
        <v>1467</v>
      </c>
      <c r="F17" s="13">
        <v>2518</v>
      </c>
      <c r="G17" s="13">
        <v>3874</v>
      </c>
      <c r="H17" s="13">
        <v>1445</v>
      </c>
      <c r="I17" s="13">
        <v>350</v>
      </c>
      <c r="J17" s="13">
        <v>1049</v>
      </c>
      <c r="K17" s="11">
        <f t="shared" si="4"/>
        <v>17702</v>
      </c>
    </row>
    <row r="18" spans="1:11" ht="17.25" customHeight="1">
      <c r="A18" s="14" t="s">
        <v>115</v>
      </c>
      <c r="B18" s="13">
        <v>224</v>
      </c>
      <c r="C18" s="13">
        <v>307</v>
      </c>
      <c r="D18" s="13">
        <v>228</v>
      </c>
      <c r="E18" s="13">
        <v>166</v>
      </c>
      <c r="F18" s="13">
        <v>287</v>
      </c>
      <c r="G18" s="13">
        <v>616</v>
      </c>
      <c r="H18" s="13">
        <v>142</v>
      </c>
      <c r="I18" s="13">
        <v>34</v>
      </c>
      <c r="J18" s="13">
        <v>94</v>
      </c>
      <c r="K18" s="11">
        <f t="shared" si="4"/>
        <v>2098</v>
      </c>
    </row>
    <row r="19" spans="1:11" ht="17.25" customHeight="1">
      <c r="A19" s="14" t="s">
        <v>116</v>
      </c>
      <c r="B19" s="13">
        <v>151</v>
      </c>
      <c r="C19" s="13">
        <v>229</v>
      </c>
      <c r="D19" s="13">
        <v>224</v>
      </c>
      <c r="E19" s="13">
        <v>116</v>
      </c>
      <c r="F19" s="13">
        <v>233</v>
      </c>
      <c r="G19" s="13">
        <v>331</v>
      </c>
      <c r="H19" s="13">
        <v>105</v>
      </c>
      <c r="I19" s="13">
        <v>28</v>
      </c>
      <c r="J19" s="13">
        <v>73</v>
      </c>
      <c r="K19" s="11">
        <f t="shared" si="4"/>
        <v>1490</v>
      </c>
    </row>
    <row r="20" spans="1:11" ht="17.25" customHeight="1">
      <c r="A20" s="16" t="s">
        <v>23</v>
      </c>
      <c r="B20" s="11">
        <f>+B21+B22+B23</f>
        <v>80232</v>
      </c>
      <c r="C20" s="11">
        <f aca="true" t="shared" si="6" ref="C20:J20">+C21+C22+C23</f>
        <v>92863</v>
      </c>
      <c r="D20" s="11">
        <f t="shared" si="6"/>
        <v>119959</v>
      </c>
      <c r="E20" s="11">
        <f t="shared" si="6"/>
        <v>62574</v>
      </c>
      <c r="F20" s="11">
        <f t="shared" si="6"/>
        <v>122488</v>
      </c>
      <c r="G20" s="11">
        <f t="shared" si="6"/>
        <v>211227</v>
      </c>
      <c r="H20" s="11">
        <f t="shared" si="6"/>
        <v>61526</v>
      </c>
      <c r="I20" s="11">
        <f t="shared" si="6"/>
        <v>13962</v>
      </c>
      <c r="J20" s="11">
        <f t="shared" si="6"/>
        <v>42817</v>
      </c>
      <c r="K20" s="11">
        <f t="shared" si="4"/>
        <v>807648</v>
      </c>
    </row>
    <row r="21" spans="1:12" ht="17.25" customHeight="1">
      <c r="A21" s="12" t="s">
        <v>24</v>
      </c>
      <c r="B21" s="13">
        <v>46069</v>
      </c>
      <c r="C21" s="13">
        <v>57509</v>
      </c>
      <c r="D21" s="13">
        <v>74156</v>
      </c>
      <c r="E21" s="13">
        <v>39080</v>
      </c>
      <c r="F21" s="13">
        <v>71734</v>
      </c>
      <c r="G21" s="13">
        <v>112375</v>
      </c>
      <c r="H21" s="13">
        <v>34824</v>
      </c>
      <c r="I21" s="13">
        <v>9143</v>
      </c>
      <c r="J21" s="13">
        <v>25755</v>
      </c>
      <c r="K21" s="11">
        <f t="shared" si="4"/>
        <v>470645</v>
      </c>
      <c r="L21" s="53"/>
    </row>
    <row r="22" spans="1:12" ht="17.25" customHeight="1">
      <c r="A22" s="12" t="s">
        <v>25</v>
      </c>
      <c r="B22" s="13">
        <v>30671</v>
      </c>
      <c r="C22" s="13">
        <v>31258</v>
      </c>
      <c r="D22" s="13">
        <v>40966</v>
      </c>
      <c r="E22" s="13">
        <v>21096</v>
      </c>
      <c r="F22" s="13">
        <v>46125</v>
      </c>
      <c r="G22" s="13">
        <v>92053</v>
      </c>
      <c r="H22" s="13">
        <v>24537</v>
      </c>
      <c r="I22" s="13">
        <v>4253</v>
      </c>
      <c r="J22" s="13">
        <v>15372</v>
      </c>
      <c r="K22" s="11">
        <f t="shared" si="4"/>
        <v>306331</v>
      </c>
      <c r="L22" s="53"/>
    </row>
    <row r="23" spans="1:11" ht="17.25" customHeight="1">
      <c r="A23" s="12" t="s">
        <v>26</v>
      </c>
      <c r="B23" s="13">
        <v>3492</v>
      </c>
      <c r="C23" s="13">
        <v>4096</v>
      </c>
      <c r="D23" s="13">
        <v>4837</v>
      </c>
      <c r="E23" s="13">
        <v>2398</v>
      </c>
      <c r="F23" s="13">
        <v>4629</v>
      </c>
      <c r="G23" s="13">
        <v>6799</v>
      </c>
      <c r="H23" s="13">
        <v>2165</v>
      </c>
      <c r="I23" s="13">
        <v>566</v>
      </c>
      <c r="J23" s="13">
        <v>1690</v>
      </c>
      <c r="K23" s="11">
        <f t="shared" si="4"/>
        <v>30672</v>
      </c>
    </row>
    <row r="24" spans="1:11" ht="17.25" customHeight="1">
      <c r="A24" s="16" t="s">
        <v>27</v>
      </c>
      <c r="B24" s="13">
        <v>25491</v>
      </c>
      <c r="C24" s="13">
        <v>35892</v>
      </c>
      <c r="D24" s="13">
        <v>46742</v>
      </c>
      <c r="E24" s="13">
        <v>23957</v>
      </c>
      <c r="F24" s="13">
        <v>32530</v>
      </c>
      <c r="G24" s="13">
        <v>35643</v>
      </c>
      <c r="H24" s="13">
        <v>15968</v>
      </c>
      <c r="I24" s="13">
        <v>7372</v>
      </c>
      <c r="J24" s="13">
        <v>21140</v>
      </c>
      <c r="K24" s="11">
        <f t="shared" si="4"/>
        <v>244735</v>
      </c>
    </row>
    <row r="25" spans="1:12" ht="17.25" customHeight="1">
      <c r="A25" s="12" t="s">
        <v>28</v>
      </c>
      <c r="B25" s="13">
        <v>16314</v>
      </c>
      <c r="C25" s="13">
        <v>22971</v>
      </c>
      <c r="D25" s="13">
        <v>29915</v>
      </c>
      <c r="E25" s="13">
        <v>15332</v>
      </c>
      <c r="F25" s="13">
        <v>20819</v>
      </c>
      <c r="G25" s="13">
        <v>22812</v>
      </c>
      <c r="H25" s="13">
        <v>10220</v>
      </c>
      <c r="I25" s="13">
        <v>4718</v>
      </c>
      <c r="J25" s="13">
        <v>13530</v>
      </c>
      <c r="K25" s="11">
        <f t="shared" si="4"/>
        <v>156631</v>
      </c>
      <c r="L25" s="53"/>
    </row>
    <row r="26" spans="1:12" ht="17.25" customHeight="1">
      <c r="A26" s="12" t="s">
        <v>29</v>
      </c>
      <c r="B26" s="13">
        <v>9177</v>
      </c>
      <c r="C26" s="13">
        <v>12921</v>
      </c>
      <c r="D26" s="13">
        <v>16827</v>
      </c>
      <c r="E26" s="13">
        <v>8625</v>
      </c>
      <c r="F26" s="13">
        <v>11711</v>
      </c>
      <c r="G26" s="13">
        <v>12831</v>
      </c>
      <c r="H26" s="13">
        <v>5748</v>
      </c>
      <c r="I26" s="13">
        <v>2654</v>
      </c>
      <c r="J26" s="13">
        <v>7610</v>
      </c>
      <c r="K26" s="11">
        <f t="shared" si="4"/>
        <v>88104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134</v>
      </c>
      <c r="I27" s="11">
        <v>0</v>
      </c>
      <c r="J27" s="11">
        <v>0</v>
      </c>
      <c r="K27" s="11">
        <f t="shared" si="4"/>
        <v>134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2.41265144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2.55797445</v>
      </c>
      <c r="G29" s="61">
        <f t="shared" si="7"/>
        <v>2.20044492</v>
      </c>
      <c r="H29" s="61">
        <f t="shared" si="7"/>
        <v>2.523419</v>
      </c>
      <c r="I29" s="61">
        <f t="shared" si="7"/>
        <v>4.47940468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-0.00104856</v>
      </c>
      <c r="C32" s="63">
        <v>0</v>
      </c>
      <c r="D32" s="63">
        <v>-3.77E-06</v>
      </c>
      <c r="E32" s="63">
        <v>-0.00023898</v>
      </c>
      <c r="F32" s="63">
        <v>-0.00102555</v>
      </c>
      <c r="G32" s="63">
        <v>-0.00095508</v>
      </c>
      <c r="H32" s="63">
        <v>-0.000781</v>
      </c>
      <c r="I32" s="63">
        <v>-0.00129532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27447.64</v>
      </c>
      <c r="I35" s="19">
        <v>0</v>
      </c>
      <c r="J35" s="19">
        <v>0</v>
      </c>
      <c r="K35" s="23">
        <f>SUM(B35:J35)</f>
        <v>27447.64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873.12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1134.2</v>
      </c>
      <c r="G39" s="23">
        <f t="shared" si="8"/>
        <v>1622.12</v>
      </c>
      <c r="H39" s="23">
        <f t="shared" si="8"/>
        <v>607.76</v>
      </c>
      <c r="I39" s="19">
        <f t="shared" si="8"/>
        <v>201.16</v>
      </c>
      <c r="J39" s="19">
        <f t="shared" si="8"/>
        <v>0</v>
      </c>
      <c r="K39" s="23">
        <f aca="true" t="shared" si="9" ref="K39:K44">SUM(B39:J39)</f>
        <v>4622.4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873.12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1134.2</v>
      </c>
      <c r="G43" s="66">
        <f t="shared" si="10"/>
        <v>1622.12</v>
      </c>
      <c r="H43" s="66">
        <f t="shared" si="10"/>
        <v>607.76</v>
      </c>
      <c r="I43" s="66">
        <f t="shared" si="10"/>
        <v>201.16</v>
      </c>
      <c r="J43" s="64">
        <v>0</v>
      </c>
      <c r="K43" s="66">
        <f t="shared" si="9"/>
        <v>4622.4</v>
      </c>
    </row>
    <row r="44" spans="1:11" ht="17.25" customHeight="1">
      <c r="A44" s="67" t="s">
        <v>43</v>
      </c>
      <c r="B44" s="68">
        <v>204</v>
      </c>
      <c r="C44" s="68">
        <v>0</v>
      </c>
      <c r="D44" s="68">
        <v>1</v>
      </c>
      <c r="E44" s="68">
        <v>42</v>
      </c>
      <c r="F44" s="68">
        <v>265</v>
      </c>
      <c r="G44" s="68">
        <v>379</v>
      </c>
      <c r="H44" s="68">
        <v>142</v>
      </c>
      <c r="I44" s="68">
        <v>47</v>
      </c>
      <c r="J44" s="68">
        <v>0</v>
      </c>
      <c r="K44" s="68">
        <f t="shared" si="9"/>
        <v>1080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635051.03</v>
      </c>
      <c r="C47" s="22">
        <f aca="true" t="shared" si="11" ref="C47:H47">+C48+C56</f>
        <v>921606.08</v>
      </c>
      <c r="D47" s="22">
        <f t="shared" si="11"/>
        <v>1239011.59</v>
      </c>
      <c r="E47" s="22">
        <f t="shared" si="11"/>
        <v>583202.3600000001</v>
      </c>
      <c r="F47" s="22">
        <f t="shared" si="11"/>
        <v>902252.3999999999</v>
      </c>
      <c r="G47" s="22">
        <f t="shared" si="11"/>
        <v>1205674.6800000002</v>
      </c>
      <c r="H47" s="22">
        <f t="shared" si="11"/>
        <v>561400.93</v>
      </c>
      <c r="I47" s="22">
        <f>+I48+I56</f>
        <v>205908.87</v>
      </c>
      <c r="J47" s="22">
        <f>+J48+J56</f>
        <v>409561.93</v>
      </c>
      <c r="K47" s="22">
        <f>SUM(B47:J47)</f>
        <v>6663669.87</v>
      </c>
    </row>
    <row r="48" spans="1:11" ht="17.25" customHeight="1">
      <c r="A48" s="16" t="s">
        <v>46</v>
      </c>
      <c r="B48" s="23">
        <f>SUM(B49:B55)</f>
        <v>617821.87</v>
      </c>
      <c r="C48" s="23">
        <f aca="true" t="shared" si="12" ref="C48:H48">SUM(C49:C55)</f>
        <v>899436.97</v>
      </c>
      <c r="D48" s="23">
        <f t="shared" si="12"/>
        <v>1214557.37</v>
      </c>
      <c r="E48" s="23">
        <f t="shared" si="12"/>
        <v>562163.55</v>
      </c>
      <c r="F48" s="23">
        <f t="shared" si="12"/>
        <v>880647.6699999999</v>
      </c>
      <c r="G48" s="23">
        <f t="shared" si="12"/>
        <v>1177740.1300000001</v>
      </c>
      <c r="H48" s="23">
        <f t="shared" si="12"/>
        <v>543118.02</v>
      </c>
      <c r="I48" s="23">
        <f>SUM(I49:I55)</f>
        <v>205908.87</v>
      </c>
      <c r="J48" s="23">
        <f>SUM(J49:J55)</f>
        <v>396361.04</v>
      </c>
      <c r="K48" s="23">
        <f aca="true" t="shared" si="13" ref="K48:K56">SUM(B48:J48)</f>
        <v>6497755.49</v>
      </c>
    </row>
    <row r="49" spans="1:11" ht="17.25" customHeight="1">
      <c r="A49" s="35" t="s">
        <v>47</v>
      </c>
      <c r="B49" s="23">
        <f aca="true" t="shared" si="14" ref="B49:H49">ROUND(B30*B7,2)</f>
        <v>617216.88</v>
      </c>
      <c r="C49" s="23">
        <f t="shared" si="14"/>
        <v>897442.15</v>
      </c>
      <c r="D49" s="23">
        <f t="shared" si="14"/>
        <v>1214554.57</v>
      </c>
      <c r="E49" s="23">
        <f t="shared" si="14"/>
        <v>562034.74</v>
      </c>
      <c r="F49" s="23">
        <f t="shared" si="14"/>
        <v>879866.09</v>
      </c>
      <c r="G49" s="23">
        <f t="shared" si="14"/>
        <v>1176628.49</v>
      </c>
      <c r="H49" s="23">
        <f t="shared" si="14"/>
        <v>515222.03</v>
      </c>
      <c r="I49" s="23">
        <f>ROUND(I30*I7,2)</f>
        <v>205767.19</v>
      </c>
      <c r="J49" s="23">
        <f>ROUND(J30*J7,2)</f>
        <v>396361.04</v>
      </c>
      <c r="K49" s="23">
        <f t="shared" si="13"/>
        <v>6465093.180000001</v>
      </c>
    </row>
    <row r="50" spans="1:11" ht="17.25" customHeight="1">
      <c r="A50" s="35" t="s">
        <v>48</v>
      </c>
      <c r="B50" s="19">
        <v>0</v>
      </c>
      <c r="C50" s="23">
        <f>ROUND(C31*C7,2)</f>
        <v>1994.82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1994.82</v>
      </c>
    </row>
    <row r="51" spans="1:11" ht="17.25" customHeight="1">
      <c r="A51" s="69" t="s">
        <v>124</v>
      </c>
      <c r="B51" s="70">
        <f>ROUND(B32*B7,2)</f>
        <v>-268.13</v>
      </c>
      <c r="C51" s="64">
        <v>0</v>
      </c>
      <c r="D51" s="70">
        <f aca="true" t="shared" si="15" ref="D51:I51">ROUND(D32*D7,2)</f>
        <v>-1.48</v>
      </c>
      <c r="E51" s="70">
        <f t="shared" si="15"/>
        <v>-50.95</v>
      </c>
      <c r="F51" s="70">
        <f t="shared" si="15"/>
        <v>-352.62</v>
      </c>
      <c r="G51" s="70">
        <f t="shared" si="15"/>
        <v>-510.48</v>
      </c>
      <c r="H51" s="70">
        <f t="shared" si="15"/>
        <v>-159.41</v>
      </c>
      <c r="I51" s="70">
        <f t="shared" si="15"/>
        <v>-59.48</v>
      </c>
      <c r="J51" s="64">
        <v>0</v>
      </c>
      <c r="K51" s="70">
        <f>SUM(B51:J51)</f>
        <v>-1402.5500000000002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27447.64</v>
      </c>
      <c r="I53" s="32">
        <f>+I35</f>
        <v>0</v>
      </c>
      <c r="J53" s="32">
        <f>+J35</f>
        <v>0</v>
      </c>
      <c r="K53" s="23">
        <f t="shared" si="13"/>
        <v>27447.64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873.12</v>
      </c>
      <c r="C55" s="19">
        <v>0</v>
      </c>
      <c r="D55" s="37">
        <v>4.28</v>
      </c>
      <c r="E55" s="19">
        <v>179.76</v>
      </c>
      <c r="F55" s="37">
        <v>1134.2</v>
      </c>
      <c r="G55" s="37">
        <v>1622.12</v>
      </c>
      <c r="H55" s="37">
        <v>607.76</v>
      </c>
      <c r="I55" s="37">
        <v>201.16</v>
      </c>
      <c r="J55" s="19">
        <v>0</v>
      </c>
      <c r="K55" s="23">
        <f t="shared" si="13"/>
        <v>4622.4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-98841</v>
      </c>
      <c r="C60" s="36">
        <f t="shared" si="16"/>
        <v>-140776.13</v>
      </c>
      <c r="D60" s="36">
        <f t="shared" si="16"/>
        <v>-151673.75</v>
      </c>
      <c r="E60" s="36">
        <f t="shared" si="16"/>
        <v>-91189.58</v>
      </c>
      <c r="F60" s="36">
        <f t="shared" si="16"/>
        <v>-105929.65</v>
      </c>
      <c r="G60" s="36">
        <f t="shared" si="16"/>
        <v>-122070</v>
      </c>
      <c r="H60" s="36">
        <f t="shared" si="16"/>
        <v>-88878</v>
      </c>
      <c r="I60" s="36">
        <f t="shared" si="16"/>
        <v>-24690.44</v>
      </c>
      <c r="J60" s="36">
        <f t="shared" si="16"/>
        <v>-58802.16</v>
      </c>
      <c r="K60" s="36">
        <f>SUM(B60:J60)</f>
        <v>-882850.71</v>
      </c>
    </row>
    <row r="61" spans="1:11" ht="18.75" customHeight="1">
      <c r="A61" s="16" t="s">
        <v>79</v>
      </c>
      <c r="B61" s="36">
        <f aca="true" t="shared" si="17" ref="B61:J61">B62+B63+B64+B65+B66+B67</f>
        <v>-98841</v>
      </c>
      <c r="C61" s="36">
        <f t="shared" si="17"/>
        <v>-140613</v>
      </c>
      <c r="D61" s="36">
        <f t="shared" si="17"/>
        <v>-150588</v>
      </c>
      <c r="E61" s="36">
        <f t="shared" si="17"/>
        <v>-86349</v>
      </c>
      <c r="F61" s="36">
        <f t="shared" si="17"/>
        <v>-105549</v>
      </c>
      <c r="G61" s="36">
        <f t="shared" si="17"/>
        <v>-122052</v>
      </c>
      <c r="H61" s="36">
        <f t="shared" si="17"/>
        <v>-88878</v>
      </c>
      <c r="I61" s="36">
        <f t="shared" si="17"/>
        <v>-20112</v>
      </c>
      <c r="J61" s="36">
        <f t="shared" si="17"/>
        <v>-51471</v>
      </c>
      <c r="K61" s="36">
        <f aca="true" t="shared" si="18" ref="K61:K94">SUM(B61:J61)</f>
        <v>-864453</v>
      </c>
    </row>
    <row r="62" spans="1:11" ht="18.75" customHeight="1">
      <c r="A62" s="12" t="s">
        <v>80</v>
      </c>
      <c r="B62" s="36">
        <f>-ROUND(B9*$D$3,2)</f>
        <v>-98841</v>
      </c>
      <c r="C62" s="36">
        <f aca="true" t="shared" si="19" ref="C62:J62">-ROUND(C9*$D$3,2)</f>
        <v>-140613</v>
      </c>
      <c r="D62" s="36">
        <f t="shared" si="19"/>
        <v>-150588</v>
      </c>
      <c r="E62" s="36">
        <f t="shared" si="19"/>
        <v>-86349</v>
      </c>
      <c r="F62" s="36">
        <f t="shared" si="19"/>
        <v>-105549</v>
      </c>
      <c r="G62" s="36">
        <f t="shared" si="19"/>
        <v>-122052</v>
      </c>
      <c r="H62" s="36">
        <f t="shared" si="19"/>
        <v>-88878</v>
      </c>
      <c r="I62" s="36">
        <f t="shared" si="19"/>
        <v>-20112</v>
      </c>
      <c r="J62" s="36">
        <f t="shared" si="19"/>
        <v>-51471</v>
      </c>
      <c r="K62" s="36">
        <f t="shared" si="18"/>
        <v>-864453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-4840.58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-4578.44</v>
      </c>
      <c r="J68" s="36">
        <f t="shared" si="20"/>
        <v>-7331.16</v>
      </c>
      <c r="K68" s="36">
        <f t="shared" si="18"/>
        <v>-18397.71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-4840.58</v>
      </c>
      <c r="F92" s="19">
        <v>0</v>
      </c>
      <c r="G92" s="19">
        <v>0</v>
      </c>
      <c r="H92" s="19">
        <v>0</v>
      </c>
      <c r="I92" s="49">
        <v>-2594.45</v>
      </c>
      <c r="J92" s="49">
        <v>-7331.16</v>
      </c>
      <c r="K92" s="49">
        <f t="shared" si="18"/>
        <v>-14766.189999999999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536210.03</v>
      </c>
      <c r="C97" s="24">
        <f t="shared" si="21"/>
        <v>780829.95</v>
      </c>
      <c r="D97" s="24">
        <f t="shared" si="21"/>
        <v>1087337.84</v>
      </c>
      <c r="E97" s="24">
        <f t="shared" si="21"/>
        <v>492012.78</v>
      </c>
      <c r="F97" s="24">
        <f t="shared" si="21"/>
        <v>796322.7499999999</v>
      </c>
      <c r="G97" s="24">
        <f t="shared" si="21"/>
        <v>1083604.6800000002</v>
      </c>
      <c r="H97" s="24">
        <f t="shared" si="21"/>
        <v>472522.93</v>
      </c>
      <c r="I97" s="24">
        <f>+I98+I99</f>
        <v>181218.43</v>
      </c>
      <c r="J97" s="24">
        <f>+J98+J99</f>
        <v>350759.77</v>
      </c>
      <c r="K97" s="49">
        <f>SUM(B97:J97)</f>
        <v>5780819.16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518980.87</v>
      </c>
      <c r="C98" s="24">
        <f t="shared" si="22"/>
        <v>758660.84</v>
      </c>
      <c r="D98" s="24">
        <f t="shared" si="22"/>
        <v>1062883.62</v>
      </c>
      <c r="E98" s="24">
        <f t="shared" si="22"/>
        <v>470973.97000000003</v>
      </c>
      <c r="F98" s="24">
        <f t="shared" si="22"/>
        <v>774718.0199999999</v>
      </c>
      <c r="G98" s="24">
        <f t="shared" si="22"/>
        <v>1055670.1300000001</v>
      </c>
      <c r="H98" s="24">
        <f t="shared" si="22"/>
        <v>454240.02</v>
      </c>
      <c r="I98" s="24">
        <f t="shared" si="22"/>
        <v>181218.43</v>
      </c>
      <c r="J98" s="24">
        <f t="shared" si="22"/>
        <v>337558.88</v>
      </c>
      <c r="K98" s="49">
        <f>SUM(B98:J98)</f>
        <v>5614904.78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21604.73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5780819.17</v>
      </c>
      <c r="L105" s="55"/>
    </row>
    <row r="106" spans="1:11" ht="18.75" customHeight="1">
      <c r="A106" s="26" t="s">
        <v>75</v>
      </c>
      <c r="B106" s="27">
        <v>73302.27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73302.27</v>
      </c>
    </row>
    <row r="107" spans="1:11" ht="18.75" customHeight="1">
      <c r="A107" s="26" t="s">
        <v>76</v>
      </c>
      <c r="B107" s="27">
        <v>462907.76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462907.76</v>
      </c>
    </row>
    <row r="108" spans="1:11" ht="18.75" customHeight="1">
      <c r="A108" s="26" t="s">
        <v>77</v>
      </c>
      <c r="B108" s="41">
        <v>0</v>
      </c>
      <c r="C108" s="27">
        <f>+C97</f>
        <v>780829.95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780829.95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1087337.84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1087337.84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492012.78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492012.78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211428.41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211428.41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377175.56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377175.56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207718.78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207718.78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322080.82</v>
      </c>
      <c r="H115" s="41">
        <v>0</v>
      </c>
      <c r="I115" s="41">
        <v>0</v>
      </c>
      <c r="J115" s="41">
        <v>0</v>
      </c>
      <c r="K115" s="42">
        <f t="shared" si="24"/>
        <v>322080.82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29731.6</v>
      </c>
      <c r="H116" s="41">
        <v>0</v>
      </c>
      <c r="I116" s="41">
        <v>0</v>
      </c>
      <c r="J116" s="41">
        <v>0</v>
      </c>
      <c r="K116" s="42">
        <f t="shared" si="24"/>
        <v>29731.6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173573.4</v>
      </c>
      <c r="H117" s="41">
        <v>0</v>
      </c>
      <c r="I117" s="41">
        <v>0</v>
      </c>
      <c r="J117" s="41">
        <v>0</v>
      </c>
      <c r="K117" s="42">
        <f t="shared" si="24"/>
        <v>173573.4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153045.76</v>
      </c>
      <c r="H118" s="41">
        <v>0</v>
      </c>
      <c r="I118" s="41">
        <v>0</v>
      </c>
      <c r="J118" s="41">
        <v>0</v>
      </c>
      <c r="K118" s="42">
        <f t="shared" si="24"/>
        <v>153045.76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405173.11</v>
      </c>
      <c r="H119" s="41">
        <v>0</v>
      </c>
      <c r="I119" s="41">
        <v>0</v>
      </c>
      <c r="J119" s="41">
        <v>0</v>
      </c>
      <c r="K119" s="42">
        <f t="shared" si="24"/>
        <v>405173.11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164252.37</v>
      </c>
      <c r="I120" s="41">
        <v>0</v>
      </c>
      <c r="J120" s="41">
        <v>0</v>
      </c>
      <c r="K120" s="42">
        <f t="shared" si="24"/>
        <v>164252.37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308270.56</v>
      </c>
      <c r="I121" s="41">
        <v>0</v>
      </c>
      <c r="J121" s="41">
        <v>0</v>
      </c>
      <c r="K121" s="42">
        <f t="shared" si="24"/>
        <v>308270.56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181218.43</v>
      </c>
      <c r="J122" s="41">
        <v>0</v>
      </c>
      <c r="K122" s="42">
        <f t="shared" si="24"/>
        <v>181218.43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350759.77</v>
      </c>
      <c r="K123" s="45">
        <f t="shared" si="24"/>
        <v>350759.77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2015-01-06T12:13:21Z</dcterms:modified>
  <cp:category/>
  <cp:version/>
  <cp:contentType/>
  <cp:contentStatus/>
</cp:coreProperties>
</file>