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<sst xmlns="http://schemas.openxmlformats.org/spreadsheetml/2006/main" count="126" uniqueCount="126">
  <si>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</si>
  <si>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</si>
  <si>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</si>
  <si>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</si>
  <si>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</si>
  <si>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</si>
  <si>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</si>
  <si>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</si>
  <si>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</si>
  <si>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</si>
  <si>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</si>
  <si>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</si>
  <si>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</si>
  <si>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</si>
  <si>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</si>
  <si>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</si>
  <si>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</si>
  <si>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</si>
  <si>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</si>
  <si>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</si>
  <si>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</si>
  <si>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</si>
  <si>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</si>
  <si>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</si>
  <si>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</si>
  <si>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</si>
  <si>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</si>
  <si>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</si>
  <si>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</si>
  <si>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</si>
  <si>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</si>
  <si>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</si>
  <si>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</si>
  <si>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</si>
  <si>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</si>
  <si>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</si>
  <si>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</si>
  <si>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</si>
  <si>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</si>
  <si>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</si>
  <si>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</si>
  <si>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</si>
  <si>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</si>
  <si>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</si>
  <si>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</si>
  <si>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</si>
  <si>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</si>
  <si>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</si>
  <si>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</si>
  <si>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</si>
  <si>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</si>
  <si>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</si>
  <si>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</si>
  <si>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</si>
  <si>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</si>
  <si>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</si>
  <si>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</si>
  <si>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</si>
  <si>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</si>
  <si>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</si>
  <si>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</si>
  <si>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</si>
  <si>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</si>
  <si>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</si>
  <si>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</si>
  <si>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</si>
  <si>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</si>
  <si>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</si>
  <si>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</si>
  <si>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</si>
  <si>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</si>
  <si>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</si>
  <si>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</si>
  <si>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</si>
  <si>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</si>
  <si>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</si>
  <si>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</si>
  <si>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</si>
  <si>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</si>
  <si>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</si>
  <si>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</si>
  <si>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</si>
  <si>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</si>
  <si>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</si>
  <si>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</si>
  <si>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</si>
  <si>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</si>
  <si>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</si>
  <si>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</si>
  <si>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</si>
  <si>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</si>
  <si>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</si>
  <si>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</si>
  <si>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</si>
  <si>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</si>
  <si>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</si>
  <si>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</si>
  <si>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</si>
  <si>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</si>
  <si>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</si>
  <si>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</si>
  <si>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</si>
  <si>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</si>
  <si>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</si>
  <si>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</si>
  <si>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</si>
  <si>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</si>
  <si>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</si>
  <si>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</si>
  <si>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</si>
  <si>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</si>
  <si>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</si>
  <si>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</si>
  <si>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</si>
  <si>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</si>
  <si>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</si>
  <si>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</si>
  <si>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</si>
  <si>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</si>
  <si>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</si>
  <si>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</si>
  <si>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</si>
  <si>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</si>
  <si>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</si>
  <si>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</si>
  <si>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23/12/14 - VENCIMENTO 02/01/15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</si>
</sst>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442610</v>
      </c>
      <c r="C7" s="9">
        <f t="shared" si="0"/>
        <v>595246</v>
      </c>
      <c r="D7" s="9">
        <f t="shared" si="0"/>
        <v>681715</v>
      </c>
      <c r="E7" s="9">
        <f t="shared" si="0"/>
        <v>416657</v>
      </c>
      <c r="F7" s="9">
        <f t="shared" si="0"/>
        <v>557345</v>
      </c>
      <c r="G7" s="9">
        <f t="shared" si="0"/>
        <v>947788</v>
      </c>
      <c r="H7" s="9">
        <f t="shared" si="0"/>
        <v>411182</v>
      </c>
      <c r="I7" s="9">
        <f t="shared" si="0"/>
        <v>87857</v>
      </c>
      <c r="J7" s="9">
        <f t="shared" si="0"/>
        <v>261211</v>
      </c>
      <c r="K7" s="9">
        <f t="shared" si="0"/>
        <v>4401611</v>
      </c>
      <c r="L7" s="53"/>
    </row>
    <row r="8" spans="1:11" ht="17.25" customHeight="1">
      <c r="A8" s="10" t="s">
        <v>117</v>
      </c>
      <c r="B8" s="11">
        <f>B9+B12+B16</f>
        <v>264893</v>
      </c>
      <c r="C8" s="11">
        <f aca="true" t="shared" si="1" ref="C8:J8">C9+C12+C16</f>
        <v>363431</v>
      </c>
      <c r="D8" s="11">
        <f t="shared" si="1"/>
        <v>396722</v>
      </c>
      <c r="E8" s="11">
        <f t="shared" si="1"/>
        <v>248096</v>
      </c>
      <c r="F8" s="11">
        <f t="shared" si="1"/>
        <v>314161</v>
      </c>
      <c r="G8" s="11">
        <f t="shared" si="1"/>
        <v>516360</v>
      </c>
      <c r="H8" s="11">
        <f t="shared" si="1"/>
        <v>257612</v>
      </c>
      <c r="I8" s="11">
        <f t="shared" si="1"/>
        <v>47694</v>
      </c>
      <c r="J8" s="11">
        <f t="shared" si="1"/>
        <v>150209</v>
      </c>
      <c r="K8" s="11">
        <f>SUM(B8:J8)</f>
        <v>2559178</v>
      </c>
    </row>
    <row r="9" spans="1:11" ht="17.25" customHeight="1">
      <c r="A9" s="15" t="s">
        <v>17</v>
      </c>
      <c r="B9" s="13">
        <f>+B10+B11</f>
        <v>52079</v>
      </c>
      <c r="C9" s="13">
        <f aca="true" t="shared" si="2" ref="C9:J9">+C10+C11</f>
        <v>74420</v>
      </c>
      <c r="D9" s="13">
        <f t="shared" si="2"/>
        <v>80131</v>
      </c>
      <c r="E9" s="13">
        <f t="shared" si="2"/>
        <v>46088</v>
      </c>
      <c r="F9" s="13">
        <f t="shared" si="2"/>
        <v>52080</v>
      </c>
      <c r="G9" s="13">
        <f t="shared" si="2"/>
        <v>64606</v>
      </c>
      <c r="H9" s="13">
        <f t="shared" si="2"/>
        <v>55123</v>
      </c>
      <c r="I9" s="13">
        <f t="shared" si="2"/>
        <v>11304</v>
      </c>
      <c r="J9" s="13">
        <f t="shared" si="2"/>
        <v>26294</v>
      </c>
      <c r="K9" s="11">
        <f>SUM(B9:J9)</f>
        <v>462125</v>
      </c>
    </row>
    <row r="10" spans="1:11" ht="17.25" customHeight="1">
      <c r="A10" s="30" t="s">
        <v>18</v>
      </c>
      <c r="B10" s="13">
        <v>52079</v>
      </c>
      <c r="C10" s="13">
        <v>74420</v>
      </c>
      <c r="D10" s="13">
        <v>80131</v>
      </c>
      <c r="E10" s="13">
        <v>46088</v>
      </c>
      <c r="F10" s="13">
        <v>52080</v>
      </c>
      <c r="G10" s="13">
        <v>64606</v>
      </c>
      <c r="H10" s="13">
        <v>55123</v>
      </c>
      <c r="I10" s="13">
        <v>11304</v>
      </c>
      <c r="J10" s="13">
        <v>26294</v>
      </c>
      <c r="K10" s="11">
        <f>SUM(B10:J10)</f>
        <v>462125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208730</v>
      </c>
      <c r="C12" s="17">
        <f t="shared" si="3"/>
        <v>283295</v>
      </c>
      <c r="D12" s="17">
        <f t="shared" si="3"/>
        <v>311208</v>
      </c>
      <c r="E12" s="17">
        <f t="shared" si="3"/>
        <v>198426</v>
      </c>
      <c r="F12" s="17">
        <f t="shared" si="3"/>
        <v>257090</v>
      </c>
      <c r="G12" s="17">
        <f t="shared" si="3"/>
        <v>443073</v>
      </c>
      <c r="H12" s="17">
        <f t="shared" si="3"/>
        <v>198767</v>
      </c>
      <c r="I12" s="17">
        <f t="shared" si="3"/>
        <v>35553</v>
      </c>
      <c r="J12" s="17">
        <f t="shared" si="3"/>
        <v>121786</v>
      </c>
      <c r="K12" s="11">
        <f aca="true" t="shared" si="4" ref="K12:K27">SUM(B12:J12)</f>
        <v>2057928</v>
      </c>
    </row>
    <row r="13" spans="1:13" ht="17.25" customHeight="1">
      <c r="A13" s="14" t="s">
        <v>20</v>
      </c>
      <c r="B13" s="13">
        <v>104034</v>
      </c>
      <c r="C13" s="13">
        <v>149933</v>
      </c>
      <c r="D13" s="13">
        <v>169999</v>
      </c>
      <c r="E13" s="13">
        <v>106420</v>
      </c>
      <c r="F13" s="13">
        <v>135639</v>
      </c>
      <c r="G13" s="13">
        <v>222920</v>
      </c>
      <c r="H13" s="13">
        <v>98381</v>
      </c>
      <c r="I13" s="13">
        <v>20706</v>
      </c>
      <c r="J13" s="13">
        <v>66859</v>
      </c>
      <c r="K13" s="11">
        <f t="shared" si="4"/>
        <v>1074891</v>
      </c>
      <c r="L13" s="53"/>
      <c r="M13" s="54"/>
    </row>
    <row r="14" spans="1:12" ht="17.25" customHeight="1">
      <c r="A14" s="14" t="s">
        <v>21</v>
      </c>
      <c r="B14" s="13">
        <v>93376</v>
      </c>
      <c r="C14" s="13">
        <v>117657</v>
      </c>
      <c r="D14" s="13">
        <v>124362</v>
      </c>
      <c r="E14" s="13">
        <v>81997</v>
      </c>
      <c r="F14" s="13">
        <v>108686</v>
      </c>
      <c r="G14" s="13">
        <v>201886</v>
      </c>
      <c r="H14" s="13">
        <v>90591</v>
      </c>
      <c r="I14" s="13">
        <v>12895</v>
      </c>
      <c r="J14" s="13">
        <v>48382</v>
      </c>
      <c r="K14" s="11">
        <f t="shared" si="4"/>
        <v>879832</v>
      </c>
      <c r="L14" s="53"/>
    </row>
    <row r="15" spans="1:11" ht="17.25" customHeight="1">
      <c r="A15" s="14" t="s">
        <v>22</v>
      </c>
      <c r="B15" s="13">
        <v>11320</v>
      </c>
      <c r="C15" s="13">
        <v>15705</v>
      </c>
      <c r="D15" s="13">
        <v>16847</v>
      </c>
      <c r="E15" s="13">
        <v>10009</v>
      </c>
      <c r="F15" s="13">
        <v>12765</v>
      </c>
      <c r="G15" s="13">
        <v>18267</v>
      </c>
      <c r="H15" s="13">
        <v>9795</v>
      </c>
      <c r="I15" s="13">
        <v>1952</v>
      </c>
      <c r="J15" s="13">
        <v>6545</v>
      </c>
      <c r="K15" s="11">
        <f t="shared" si="4"/>
        <v>103205</v>
      </c>
    </row>
    <row r="16" spans="1:11" ht="17.25" customHeight="1">
      <c r="A16" s="15" t="s">
        <v>113</v>
      </c>
      <c r="B16" s="13">
        <f>B17+B18+B19</f>
        <v>4084</v>
      </c>
      <c r="C16" s="13">
        <f aca="true" t="shared" si="5" ref="C16:J16">C17+C18+C19</f>
        <v>5716</v>
      </c>
      <c r="D16" s="13">
        <f t="shared" si="5"/>
        <v>5383</v>
      </c>
      <c r="E16" s="13">
        <f t="shared" si="5"/>
        <v>3582</v>
      </c>
      <c r="F16" s="13">
        <f t="shared" si="5"/>
        <v>4991</v>
      </c>
      <c r="G16" s="13">
        <f t="shared" si="5"/>
        <v>8681</v>
      </c>
      <c r="H16" s="13">
        <f t="shared" si="5"/>
        <v>3722</v>
      </c>
      <c r="I16" s="13">
        <f t="shared" si="5"/>
        <v>837</v>
      </c>
      <c r="J16" s="13">
        <f t="shared" si="5"/>
        <v>2129</v>
      </c>
      <c r="K16" s="11">
        <f t="shared" si="4"/>
        <v>39125</v>
      </c>
    </row>
    <row r="17" spans="1:11" ht="17.25" customHeight="1">
      <c r="A17" s="14" t="s">
        <v>114</v>
      </c>
      <c r="B17" s="13">
        <v>3050</v>
      </c>
      <c r="C17" s="13">
        <v>4372</v>
      </c>
      <c r="D17" s="13">
        <v>4150</v>
      </c>
      <c r="E17" s="13">
        <v>2729</v>
      </c>
      <c r="F17" s="13">
        <v>3860</v>
      </c>
      <c r="G17" s="13">
        <v>6580</v>
      </c>
      <c r="H17" s="13">
        <v>2889</v>
      </c>
      <c r="I17" s="13">
        <v>671</v>
      </c>
      <c r="J17" s="13">
        <v>1664</v>
      </c>
      <c r="K17" s="11">
        <f t="shared" si="4"/>
        <v>29965</v>
      </c>
    </row>
    <row r="18" spans="1:11" ht="17.25" customHeight="1">
      <c r="A18" s="14" t="s">
        <v>115</v>
      </c>
      <c r="B18" s="13">
        <v>350</v>
      </c>
      <c r="C18" s="13">
        <v>474</v>
      </c>
      <c r="D18" s="13">
        <v>354</v>
      </c>
      <c r="E18" s="13">
        <v>357</v>
      </c>
      <c r="F18" s="13">
        <v>399</v>
      </c>
      <c r="G18" s="13">
        <v>895</v>
      </c>
      <c r="H18" s="13">
        <v>290</v>
      </c>
      <c r="I18" s="13">
        <v>54</v>
      </c>
      <c r="J18" s="13">
        <v>158</v>
      </c>
      <c r="K18" s="11">
        <f t="shared" si="4"/>
        <v>3331</v>
      </c>
    </row>
    <row r="19" spans="1:11" ht="17.25" customHeight="1">
      <c r="A19" s="14" t="s">
        <v>116</v>
      </c>
      <c r="B19" s="13">
        <v>684</v>
      </c>
      <c r="C19" s="13">
        <v>870</v>
      </c>
      <c r="D19" s="13">
        <v>879</v>
      </c>
      <c r="E19" s="13">
        <v>496</v>
      </c>
      <c r="F19" s="13">
        <v>732</v>
      </c>
      <c r="G19" s="13">
        <v>1206</v>
      </c>
      <c r="H19" s="13">
        <v>543</v>
      </c>
      <c r="I19" s="13">
        <v>112</v>
      </c>
      <c r="J19" s="13">
        <v>307</v>
      </c>
      <c r="K19" s="11">
        <f t="shared" si="4"/>
        <v>5829</v>
      </c>
    </row>
    <row r="20" spans="1:11" ht="17.25" customHeight="1">
      <c r="A20" s="16" t="s">
        <v>23</v>
      </c>
      <c r="B20" s="11">
        <f>+B21+B22+B23</f>
        <v>140918</v>
      </c>
      <c r="C20" s="11">
        <f aca="true" t="shared" si="6" ref="C20:J20">+C21+C22+C23</f>
        <v>172931</v>
      </c>
      <c r="D20" s="11">
        <f t="shared" si="6"/>
        <v>208434</v>
      </c>
      <c r="E20" s="11">
        <f t="shared" si="6"/>
        <v>126764</v>
      </c>
      <c r="F20" s="11">
        <f t="shared" si="6"/>
        <v>193670</v>
      </c>
      <c r="G20" s="11">
        <f t="shared" si="6"/>
        <v>370984</v>
      </c>
      <c r="H20" s="11">
        <f t="shared" si="6"/>
        <v>122682</v>
      </c>
      <c r="I20" s="11">
        <f t="shared" si="6"/>
        <v>27918</v>
      </c>
      <c r="J20" s="11">
        <f t="shared" si="6"/>
        <v>76947</v>
      </c>
      <c r="K20" s="11">
        <f t="shared" si="4"/>
        <v>1441248</v>
      </c>
    </row>
    <row r="21" spans="1:12" ht="17.25" customHeight="1">
      <c r="A21" s="12" t="s">
        <v>24</v>
      </c>
      <c r="B21" s="13">
        <v>80587</v>
      </c>
      <c r="C21" s="13">
        <v>106891</v>
      </c>
      <c r="D21" s="13">
        <v>131751</v>
      </c>
      <c r="E21" s="13">
        <v>78577</v>
      </c>
      <c r="F21" s="13">
        <v>116010</v>
      </c>
      <c r="G21" s="13">
        <v>206532</v>
      </c>
      <c r="H21" s="13">
        <v>71778</v>
      </c>
      <c r="I21" s="13">
        <v>18080</v>
      </c>
      <c r="J21" s="13">
        <v>48061</v>
      </c>
      <c r="K21" s="11">
        <f t="shared" si="4"/>
        <v>858267</v>
      </c>
      <c r="L21" s="53"/>
    </row>
    <row r="22" spans="1:12" ht="17.25" customHeight="1">
      <c r="A22" s="12" t="s">
        <v>25</v>
      </c>
      <c r="B22" s="13">
        <v>53375</v>
      </c>
      <c r="C22" s="13">
        <v>57476</v>
      </c>
      <c r="D22" s="13">
        <v>66608</v>
      </c>
      <c r="E22" s="13">
        <v>42834</v>
      </c>
      <c r="F22" s="13">
        <v>69092</v>
      </c>
      <c r="G22" s="13">
        <v>150476</v>
      </c>
      <c r="H22" s="13">
        <v>45534</v>
      </c>
      <c r="I22" s="13">
        <v>8492</v>
      </c>
      <c r="J22" s="13">
        <v>25199</v>
      </c>
      <c r="K22" s="11">
        <f t="shared" si="4"/>
        <v>519086</v>
      </c>
      <c r="L22" s="53"/>
    </row>
    <row r="23" spans="1:11" ht="17.25" customHeight="1">
      <c r="A23" s="12" t="s">
        <v>26</v>
      </c>
      <c r="B23" s="13">
        <v>6956</v>
      </c>
      <c r="C23" s="13">
        <v>8564</v>
      </c>
      <c r="D23" s="13">
        <v>10075</v>
      </c>
      <c r="E23" s="13">
        <v>5353</v>
      </c>
      <c r="F23" s="13">
        <v>8568</v>
      </c>
      <c r="G23" s="13">
        <v>13976</v>
      </c>
      <c r="H23" s="13">
        <v>5370</v>
      </c>
      <c r="I23" s="13">
        <v>1346</v>
      </c>
      <c r="J23" s="13">
        <v>3687</v>
      </c>
      <c r="K23" s="11">
        <f t="shared" si="4"/>
        <v>63895</v>
      </c>
    </row>
    <row r="24" spans="1:11" ht="17.25" customHeight="1">
      <c r="A24" s="16" t="s">
        <v>27</v>
      </c>
      <c r="B24" s="13">
        <v>36799</v>
      </c>
      <c r="C24" s="13">
        <v>58884</v>
      </c>
      <c r="D24" s="13">
        <v>76559</v>
      </c>
      <c r="E24" s="13">
        <v>41797</v>
      </c>
      <c r="F24" s="13">
        <v>49514</v>
      </c>
      <c r="G24" s="13">
        <v>60444</v>
      </c>
      <c r="H24" s="13">
        <v>29909</v>
      </c>
      <c r="I24" s="13">
        <v>12245</v>
      </c>
      <c r="J24" s="13">
        <v>34055</v>
      </c>
      <c r="K24" s="11">
        <f t="shared" si="4"/>
        <v>400206</v>
      </c>
    </row>
    <row r="25" spans="1:12" ht="17.25" customHeight="1">
      <c r="A25" s="12" t="s">
        <v>28</v>
      </c>
      <c r="B25" s="13">
        <v>23551</v>
      </c>
      <c r="C25" s="13">
        <v>37686</v>
      </c>
      <c r="D25" s="13">
        <v>48998</v>
      </c>
      <c r="E25" s="13">
        <v>26750</v>
      </c>
      <c r="F25" s="13">
        <v>31689</v>
      </c>
      <c r="G25" s="13">
        <v>38684</v>
      </c>
      <c r="H25" s="13">
        <v>19142</v>
      </c>
      <c r="I25" s="13">
        <v>7837</v>
      </c>
      <c r="J25" s="13">
        <v>21795</v>
      </c>
      <c r="K25" s="11">
        <f t="shared" si="4"/>
        <v>256132</v>
      </c>
      <c r="L25" s="53"/>
    </row>
    <row r="26" spans="1:12" ht="17.25" customHeight="1">
      <c r="A26" s="12" t="s">
        <v>29</v>
      </c>
      <c r="B26" s="13">
        <v>13248</v>
      </c>
      <c r="C26" s="13">
        <v>21198</v>
      </c>
      <c r="D26" s="13">
        <v>27561</v>
      </c>
      <c r="E26" s="13">
        <v>15047</v>
      </c>
      <c r="F26" s="13">
        <v>17825</v>
      </c>
      <c r="G26" s="13">
        <v>21760</v>
      </c>
      <c r="H26" s="13">
        <v>10767</v>
      </c>
      <c r="I26" s="13">
        <v>4408</v>
      </c>
      <c r="J26" s="13">
        <v>12260</v>
      </c>
      <c r="K26" s="11">
        <f t="shared" si="4"/>
        <v>144074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979</v>
      </c>
      <c r="I27" s="11">
        <v>0</v>
      </c>
      <c r="J27" s="11">
        <v>0</v>
      </c>
      <c r="K27" s="11">
        <f t="shared" si="4"/>
        <v>979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2.41267714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2.5579938</v>
      </c>
      <c r="G29" s="61">
        <f t="shared" si="7"/>
        <v>2.20044492</v>
      </c>
      <c r="H29" s="61">
        <f t="shared" si="7"/>
        <v>2.52343</v>
      </c>
      <c r="I29" s="61">
        <f t="shared" si="7"/>
        <v>4.4794598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-0.00102286</v>
      </c>
      <c r="C32" s="63">
        <v>0</v>
      </c>
      <c r="D32" s="63">
        <v>-3.77E-06</v>
      </c>
      <c r="E32" s="63">
        <v>-0.00023898</v>
      </c>
      <c r="F32" s="63">
        <v>-0.0010062</v>
      </c>
      <c r="G32" s="63">
        <v>-0.00095508</v>
      </c>
      <c r="H32" s="63">
        <v>-0.00077</v>
      </c>
      <c r="I32" s="63">
        <v>-0.0012402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25314.69</v>
      </c>
      <c r="I35" s="19">
        <v>0</v>
      </c>
      <c r="J35" s="19">
        <v>0</v>
      </c>
      <c r="K35" s="23">
        <f>SUM(B35:J35)</f>
        <v>25314.69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851.72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1112.8</v>
      </c>
      <c r="G39" s="23">
        <f t="shared" si="8"/>
        <v>1622.12</v>
      </c>
      <c r="H39" s="23">
        <f t="shared" si="8"/>
        <v>599.2</v>
      </c>
      <c r="I39" s="19">
        <f t="shared" si="8"/>
        <v>192.6</v>
      </c>
      <c r="J39" s="19">
        <f t="shared" si="8"/>
        <v>0</v>
      </c>
      <c r="K39" s="23">
        <f aca="true" t="shared" si="9" ref="K39:K44">SUM(B39:J39)</f>
        <v>4562.4800000000005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851.72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1112.8</v>
      </c>
      <c r="G43" s="66">
        <f t="shared" si="10"/>
        <v>1622.12</v>
      </c>
      <c r="H43" s="66">
        <f t="shared" si="10"/>
        <v>599.2</v>
      </c>
      <c r="I43" s="66">
        <f t="shared" si="10"/>
        <v>192.6</v>
      </c>
      <c r="J43" s="64">
        <v>0</v>
      </c>
      <c r="K43" s="66">
        <f t="shared" si="9"/>
        <v>4562.4800000000005</v>
      </c>
    </row>
    <row r="44" spans="1:11" ht="17.25" customHeight="1">
      <c r="A44" s="67" t="s">
        <v>43</v>
      </c>
      <c r="B44" s="68">
        <v>199</v>
      </c>
      <c r="C44" s="68">
        <v>0</v>
      </c>
      <c r="D44" s="68">
        <v>1</v>
      </c>
      <c r="E44" s="68">
        <v>42</v>
      </c>
      <c r="F44" s="68">
        <v>260</v>
      </c>
      <c r="G44" s="68">
        <v>379</v>
      </c>
      <c r="H44" s="68">
        <v>140</v>
      </c>
      <c r="I44" s="68">
        <v>45</v>
      </c>
      <c r="J44" s="68">
        <v>0</v>
      </c>
      <c r="K44" s="68">
        <f t="shared" si="9"/>
        <v>1066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1085955.91</v>
      </c>
      <c r="C47" s="22">
        <f aca="true" t="shared" si="11" ref="C47:H47">+C48+C56</f>
        <v>1660944.4400000002</v>
      </c>
      <c r="D47" s="22">
        <f t="shared" si="11"/>
        <v>2137431.5700000003</v>
      </c>
      <c r="E47" s="22">
        <f t="shared" si="11"/>
        <v>1119426.85</v>
      </c>
      <c r="F47" s="22">
        <f t="shared" si="11"/>
        <v>1448402.59</v>
      </c>
      <c r="G47" s="22">
        <f t="shared" si="11"/>
        <v>2115111.96</v>
      </c>
      <c r="H47" s="22">
        <f t="shared" si="11"/>
        <v>1081785.7899999998</v>
      </c>
      <c r="I47" s="22">
        <f>+I48+I56</f>
        <v>393744.49999999994</v>
      </c>
      <c r="J47" s="22">
        <f>+J48+J56</f>
        <v>707160.15</v>
      </c>
      <c r="K47" s="22">
        <f>SUM(B47:J47)</f>
        <v>11749963.76</v>
      </c>
    </row>
    <row r="48" spans="1:11" ht="17.25" customHeight="1">
      <c r="A48" s="16" t="s">
        <v>46</v>
      </c>
      <c r="B48" s="23">
        <f>SUM(B49:B55)</f>
        <v>1068726.75</v>
      </c>
      <c r="C48" s="23">
        <f aca="true" t="shared" si="12" ref="C48:H48">SUM(C49:C55)</f>
        <v>1638775.33</v>
      </c>
      <c r="D48" s="23">
        <f t="shared" si="12"/>
        <v>2112977.35</v>
      </c>
      <c r="E48" s="23">
        <f t="shared" si="12"/>
        <v>1098388.04</v>
      </c>
      <c r="F48" s="23">
        <f t="shared" si="12"/>
        <v>1426797.86</v>
      </c>
      <c r="G48" s="23">
        <f t="shared" si="12"/>
        <v>2087177.4100000001</v>
      </c>
      <c r="H48" s="23">
        <f t="shared" si="12"/>
        <v>1063502.88</v>
      </c>
      <c r="I48" s="23">
        <f>SUM(I49:I55)</f>
        <v>393744.49999999994</v>
      </c>
      <c r="J48" s="23">
        <f>SUM(J49:J55)</f>
        <v>693959.26</v>
      </c>
      <c r="K48" s="23">
        <f aca="true" t="shared" si="13" ref="K48:K56">SUM(B48:J48)</f>
        <v>11584049.38</v>
      </c>
    </row>
    <row r="49" spans="1:11" ht="17.25" customHeight="1">
      <c r="A49" s="35" t="s">
        <v>47</v>
      </c>
      <c r="B49" s="23">
        <f aca="true" t="shared" si="14" ref="B49:H49">ROUND(B30*B7,2)</f>
        <v>1068327.76</v>
      </c>
      <c r="C49" s="23">
        <f t="shared" si="14"/>
        <v>1635140.76</v>
      </c>
      <c r="D49" s="23">
        <f t="shared" si="14"/>
        <v>2112975.64</v>
      </c>
      <c r="E49" s="23">
        <f t="shared" si="14"/>
        <v>1098307.85</v>
      </c>
      <c r="F49" s="23">
        <f t="shared" si="14"/>
        <v>1426245.86</v>
      </c>
      <c r="G49" s="23">
        <f t="shared" si="14"/>
        <v>2086460.5</v>
      </c>
      <c r="H49" s="23">
        <f t="shared" si="14"/>
        <v>1037905.6</v>
      </c>
      <c r="I49" s="23">
        <f>ROUND(I30*I7,2)</f>
        <v>393660.86</v>
      </c>
      <c r="J49" s="23">
        <f>ROUND(J30*J7,2)</f>
        <v>693959.26</v>
      </c>
      <c r="K49" s="23">
        <f t="shared" si="13"/>
        <v>11552984.09</v>
      </c>
    </row>
    <row r="50" spans="1:11" ht="17.25" customHeight="1">
      <c r="A50" s="35" t="s">
        <v>48</v>
      </c>
      <c r="B50" s="19">
        <v>0</v>
      </c>
      <c r="C50" s="23">
        <f>ROUND(C31*C7,2)</f>
        <v>3634.57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3634.57</v>
      </c>
    </row>
    <row r="51" spans="1:11" ht="17.25" customHeight="1">
      <c r="A51" s="69" t="s">
        <v>124</v>
      </c>
      <c r="B51" s="70">
        <f>ROUND(B32*B7,2)</f>
        <v>-452.73</v>
      </c>
      <c r="C51" s="64">
        <v>0</v>
      </c>
      <c r="D51" s="70">
        <f aca="true" t="shared" si="15" ref="D51:I51">ROUND(D32*D7,2)</f>
        <v>-2.57</v>
      </c>
      <c r="E51" s="70">
        <f t="shared" si="15"/>
        <v>-99.57</v>
      </c>
      <c r="F51" s="70">
        <f t="shared" si="15"/>
        <v>-560.8</v>
      </c>
      <c r="G51" s="70">
        <f t="shared" si="15"/>
        <v>-905.21</v>
      </c>
      <c r="H51" s="70">
        <f t="shared" si="15"/>
        <v>-316.61</v>
      </c>
      <c r="I51" s="70">
        <f t="shared" si="15"/>
        <v>-108.96</v>
      </c>
      <c r="J51" s="64">
        <v>0</v>
      </c>
      <c r="K51" s="70">
        <f>SUM(B51:J51)</f>
        <v>-2446.4500000000003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25314.69</v>
      </c>
      <c r="I53" s="32">
        <f>+I35</f>
        <v>0</v>
      </c>
      <c r="J53" s="32">
        <f>+J35</f>
        <v>0</v>
      </c>
      <c r="K53" s="23">
        <f t="shared" si="13"/>
        <v>25314.69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851.72</v>
      </c>
      <c r="C55" s="19">
        <v>0</v>
      </c>
      <c r="D55" s="37">
        <v>4.28</v>
      </c>
      <c r="E55" s="19">
        <v>179.76</v>
      </c>
      <c r="F55" s="37">
        <v>1112.8</v>
      </c>
      <c r="G55" s="37">
        <v>1622.12</v>
      </c>
      <c r="H55" s="37">
        <v>599.2</v>
      </c>
      <c r="I55" s="37">
        <v>192.6</v>
      </c>
      <c r="J55" s="19">
        <v>0</v>
      </c>
      <c r="K55" s="23">
        <f t="shared" si="13"/>
        <v>4562.4800000000005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24454.22</v>
      </c>
      <c r="E56" s="37">
        <v>21038.81</v>
      </c>
      <c r="F56" s="37">
        <v>21604.73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165914.38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-254281.78</v>
      </c>
      <c r="C60" s="36">
        <f t="shared" si="16"/>
        <v>-252031.11000000002</v>
      </c>
      <c r="D60" s="36">
        <f t="shared" si="16"/>
        <v>-292476.31999999995</v>
      </c>
      <c r="E60" s="36">
        <f t="shared" si="16"/>
        <v>-271373.06</v>
      </c>
      <c r="F60" s="36">
        <f t="shared" si="16"/>
        <v>-264594.02</v>
      </c>
      <c r="G60" s="36">
        <f t="shared" si="16"/>
        <v>-299800.00999999995</v>
      </c>
      <c r="H60" s="36">
        <f t="shared" si="16"/>
        <v>-179441.47</v>
      </c>
      <c r="I60" s="36">
        <f t="shared" si="16"/>
        <v>-75751.56</v>
      </c>
      <c r="J60" s="36">
        <f t="shared" si="16"/>
        <v>-101630.37</v>
      </c>
      <c r="K60" s="36">
        <f>SUM(B60:J60)</f>
        <v>-1991379.7000000002</v>
      </c>
    </row>
    <row r="61" spans="1:11" ht="18.75" customHeight="1">
      <c r="A61" s="16" t="s">
        <v>79</v>
      </c>
      <c r="B61" s="36">
        <f aca="true" t="shared" si="17" ref="B61:J61">B62+B63+B64+B65+B66+B67</f>
        <v>-240172.72</v>
      </c>
      <c r="C61" s="36">
        <f t="shared" si="17"/>
        <v>-231386.16</v>
      </c>
      <c r="D61" s="36">
        <f t="shared" si="17"/>
        <v>-272028.29</v>
      </c>
      <c r="E61" s="36">
        <f t="shared" si="17"/>
        <v>-235888.66</v>
      </c>
      <c r="F61" s="36">
        <f t="shared" si="17"/>
        <v>-245554.39</v>
      </c>
      <c r="G61" s="36">
        <f t="shared" si="17"/>
        <v>-271348.58999999997</v>
      </c>
      <c r="H61" s="36">
        <f t="shared" si="17"/>
        <v>-165519</v>
      </c>
      <c r="I61" s="36">
        <f t="shared" si="17"/>
        <v>-33912</v>
      </c>
      <c r="J61" s="36">
        <f t="shared" si="17"/>
        <v>-78882</v>
      </c>
      <c r="K61" s="36">
        <f aca="true" t="shared" si="18" ref="K61:K94">SUM(B61:J61)</f>
        <v>-1774691.81</v>
      </c>
    </row>
    <row r="62" spans="1:11" ht="18.75" customHeight="1">
      <c r="A62" s="12" t="s">
        <v>80</v>
      </c>
      <c r="B62" s="36">
        <f>-ROUND(B9*$D$3,2)</f>
        <v>-156237</v>
      </c>
      <c r="C62" s="36">
        <f aca="true" t="shared" si="19" ref="C62:J62">-ROUND(C9*$D$3,2)</f>
        <v>-223260</v>
      </c>
      <c r="D62" s="36">
        <f t="shared" si="19"/>
        <v>-240393</v>
      </c>
      <c r="E62" s="36">
        <f t="shared" si="19"/>
        <v>-138264</v>
      </c>
      <c r="F62" s="36">
        <f t="shared" si="19"/>
        <v>-156240</v>
      </c>
      <c r="G62" s="36">
        <f t="shared" si="19"/>
        <v>-193818</v>
      </c>
      <c r="H62" s="36">
        <f t="shared" si="19"/>
        <v>-165369</v>
      </c>
      <c r="I62" s="36">
        <f t="shared" si="19"/>
        <v>-33912</v>
      </c>
      <c r="J62" s="36">
        <f t="shared" si="19"/>
        <v>-78882</v>
      </c>
      <c r="K62" s="36">
        <f t="shared" si="18"/>
        <v>-1386375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36">
        <v>-870</v>
      </c>
      <c r="C64" s="36">
        <v>-285</v>
      </c>
      <c r="D64" s="36">
        <v>-291</v>
      </c>
      <c r="E64" s="36">
        <v>-948</v>
      </c>
      <c r="F64" s="36">
        <v>-567</v>
      </c>
      <c r="G64" s="36">
        <v>-510</v>
      </c>
      <c r="H64" s="19">
        <v>0</v>
      </c>
      <c r="I64" s="19">
        <v>0</v>
      </c>
      <c r="J64" s="19">
        <v>0</v>
      </c>
      <c r="K64" s="36">
        <f t="shared" si="18"/>
        <v>-3471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-83065.72</v>
      </c>
      <c r="C66" s="48">
        <v>-7841.16</v>
      </c>
      <c r="D66" s="48">
        <v>-31344.29</v>
      </c>
      <c r="E66" s="48">
        <v>-96676.66</v>
      </c>
      <c r="F66" s="48">
        <v>-88747.39</v>
      </c>
      <c r="G66" s="48">
        <v>-77020.59</v>
      </c>
      <c r="H66" s="48">
        <v>-150</v>
      </c>
      <c r="I66" s="19">
        <v>0</v>
      </c>
      <c r="J66" s="19">
        <v>0</v>
      </c>
      <c r="K66" s="36">
        <f t="shared" si="18"/>
        <v>-384845.81000000006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-35484.4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-41839.560000000005</v>
      </c>
      <c r="J68" s="36">
        <f t="shared" si="20"/>
        <v>-22748.370000000003</v>
      </c>
      <c r="K68" s="36">
        <f t="shared" si="18"/>
        <v>-216687.88999999998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36">
        <v>-12615.16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8"/>
        <v>-12615.16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-9291.24</v>
      </c>
      <c r="F92" s="19">
        <v>0</v>
      </c>
      <c r="G92" s="19">
        <v>0</v>
      </c>
      <c r="H92" s="19">
        <v>0</v>
      </c>
      <c r="I92" s="49">
        <v>-4961.18</v>
      </c>
      <c r="J92" s="49">
        <v>-12658.17</v>
      </c>
      <c r="K92" s="49">
        <f t="shared" si="18"/>
        <v>-26910.59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831674.13</v>
      </c>
      <c r="C97" s="24">
        <f t="shared" si="21"/>
        <v>1408913.3300000003</v>
      </c>
      <c r="D97" s="24">
        <f t="shared" si="21"/>
        <v>1844955.25</v>
      </c>
      <c r="E97" s="24">
        <f t="shared" si="21"/>
        <v>848053.79</v>
      </c>
      <c r="F97" s="24">
        <f t="shared" si="21"/>
        <v>1183808.5700000003</v>
      </c>
      <c r="G97" s="24">
        <f t="shared" si="21"/>
        <v>1815311.9500000004</v>
      </c>
      <c r="H97" s="24">
        <f t="shared" si="21"/>
        <v>902344.32</v>
      </c>
      <c r="I97" s="24">
        <f>+I98+I99</f>
        <v>317992.93999999994</v>
      </c>
      <c r="J97" s="24">
        <f>+J98+J99</f>
        <v>605529.78</v>
      </c>
      <c r="K97" s="49">
        <f>SUM(B97:J97)</f>
        <v>9758584.059999999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814444.97</v>
      </c>
      <c r="C98" s="24">
        <f t="shared" si="22"/>
        <v>1386744.2200000002</v>
      </c>
      <c r="D98" s="24">
        <f t="shared" si="22"/>
        <v>1820501.03</v>
      </c>
      <c r="E98" s="24">
        <f t="shared" si="22"/>
        <v>827014.98</v>
      </c>
      <c r="F98" s="24">
        <f t="shared" si="22"/>
        <v>1162203.8400000003</v>
      </c>
      <c r="G98" s="24">
        <f t="shared" si="22"/>
        <v>1787377.4000000004</v>
      </c>
      <c r="H98" s="24">
        <f t="shared" si="22"/>
        <v>884061.4099999999</v>
      </c>
      <c r="I98" s="24">
        <f t="shared" si="22"/>
        <v>317992.93999999994</v>
      </c>
      <c r="J98" s="24">
        <f t="shared" si="22"/>
        <v>592328.89</v>
      </c>
      <c r="K98" s="49">
        <f>SUM(B98:J98)</f>
        <v>9592669.680000002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24454.22</v>
      </c>
      <c r="E99" s="24">
        <f t="shared" si="23"/>
        <v>21038.81</v>
      </c>
      <c r="F99" s="24">
        <f t="shared" si="23"/>
        <v>21604.73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165914.38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9758584.069999998</v>
      </c>
      <c r="L105" s="55"/>
    </row>
    <row r="106" spans="1:11" ht="18.75" customHeight="1">
      <c r="A106" s="26" t="s">
        <v>75</v>
      </c>
      <c r="B106" s="27">
        <v>114025.18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114025.18</v>
      </c>
    </row>
    <row r="107" spans="1:11" ht="18.75" customHeight="1">
      <c r="A107" s="26" t="s">
        <v>76</v>
      </c>
      <c r="B107" s="27">
        <v>717648.94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717648.94</v>
      </c>
    </row>
    <row r="108" spans="1:11" ht="18.75" customHeight="1">
      <c r="A108" s="26" t="s">
        <v>77</v>
      </c>
      <c r="B108" s="41">
        <v>0</v>
      </c>
      <c r="C108" s="27">
        <f>+C97</f>
        <v>1408913.3300000003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1408913.3300000003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1844955.25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1844955.25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848053.79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848053.79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233997.84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233997.84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437108.01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437108.01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512702.72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512702.72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572171.42</v>
      </c>
      <c r="H115" s="41">
        <v>0</v>
      </c>
      <c r="I115" s="41">
        <v>0</v>
      </c>
      <c r="J115" s="41">
        <v>0</v>
      </c>
      <c r="K115" s="42">
        <f t="shared" si="24"/>
        <v>572171.42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44365.75</v>
      </c>
      <c r="H116" s="41">
        <v>0</v>
      </c>
      <c r="I116" s="41">
        <v>0</v>
      </c>
      <c r="J116" s="41">
        <v>0</v>
      </c>
      <c r="K116" s="42">
        <f t="shared" si="24"/>
        <v>44365.75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277976.78</v>
      </c>
      <c r="H117" s="41">
        <v>0</v>
      </c>
      <c r="I117" s="41">
        <v>0</v>
      </c>
      <c r="J117" s="41">
        <v>0</v>
      </c>
      <c r="K117" s="42">
        <f t="shared" si="24"/>
        <v>277976.78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260355.41</v>
      </c>
      <c r="H118" s="41">
        <v>0</v>
      </c>
      <c r="I118" s="41">
        <v>0</v>
      </c>
      <c r="J118" s="41">
        <v>0</v>
      </c>
      <c r="K118" s="42">
        <f t="shared" si="24"/>
        <v>260355.41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660442.6</v>
      </c>
      <c r="H119" s="41">
        <v>0</v>
      </c>
      <c r="I119" s="41">
        <v>0</v>
      </c>
      <c r="J119" s="41">
        <v>0</v>
      </c>
      <c r="K119" s="42">
        <f t="shared" si="24"/>
        <v>660442.6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306070.01</v>
      </c>
      <c r="I120" s="41">
        <v>0</v>
      </c>
      <c r="J120" s="41">
        <v>0</v>
      </c>
      <c r="K120" s="42">
        <f t="shared" si="24"/>
        <v>306070.01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596274.32</v>
      </c>
      <c r="I121" s="41">
        <v>0</v>
      </c>
      <c r="J121" s="41">
        <v>0</v>
      </c>
      <c r="K121" s="42">
        <f t="shared" si="24"/>
        <v>596274.32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317992.94</v>
      </c>
      <c r="J122" s="41">
        <v>0</v>
      </c>
      <c r="K122" s="42">
        <f t="shared" si="24"/>
        <v>317992.94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605529.78</v>
      </c>
      <c r="K123" s="45">
        <f t="shared" si="24"/>
        <v>605529.78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2015-01-02T13:13:12Z</dcterms:modified>
  <cp:category/>
  <cp:version/>
  <cp:contentType/>
  <cp:contentStatus/>
</cp:coreProperties>
</file>