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<sst xmlns="http://schemas.openxmlformats.org/spreadsheetml/2006/main" count="126" uniqueCount="126">
  <si>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</si>
  <si>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</si>
  <si>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</si>
  <si>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</si>
  <si>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</si>
  <si>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</si>
  <si>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</si>
  <si>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</si>
  <si>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</si>
  <si>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</si>
  <si>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</si>
  <si>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</si>
  <si>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</si>
  <si>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</si>
  <si>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</si>
  <si>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</si>
  <si>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</si>
  <si>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</si>
  <si>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</si>
  <si>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</si>
  <si>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</si>
  <si>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</si>
  <si>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</si>
  <si>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</si>
  <si>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</si>
  <si>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</si>
  <si>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</si>
  <si>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</si>
  <si>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</si>
  <si>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</si>
  <si>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</si>
  <si>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</si>
  <si>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</si>
  <si>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</si>
  <si>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</si>
  <si>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</si>
  <si>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</si>
  <si>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</si>
  <si>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</si>
  <si>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</si>
  <si>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</si>
  <si>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</si>
  <si>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</si>
  <si>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</si>
  <si>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</si>
  <si>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</si>
  <si>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</si>
  <si>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</si>
  <si>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</si>
  <si>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</si>
  <si>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</si>
  <si>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</si>
  <si>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</si>
  <si>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</si>
  <si>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</si>
  <si>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</si>
  <si>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</si>
  <si>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</si>
  <si>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</si>
  <si>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</si>
  <si>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</si>
  <si>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</si>
  <si>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</si>
  <si>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</si>
  <si>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</si>
  <si>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</si>
  <si>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</si>
  <si>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</si>
  <si>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</si>
  <si>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</si>
  <si>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</si>
  <si>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</si>
  <si>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</si>
  <si>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</si>
  <si>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</si>
  <si>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</si>
  <si>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</si>
  <si>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</si>
  <si>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</si>
  <si>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</si>
  <si>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</si>
  <si>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</si>
  <si>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</si>
  <si>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</si>
  <si>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</si>
  <si>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</si>
  <si>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</si>
  <si>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</si>
  <si>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</si>
  <si>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</si>
  <si>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</si>
  <si>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</si>
  <si>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</si>
  <si>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</si>
  <si>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</si>
  <si>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</si>
  <si>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</si>
  <si>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</si>
  <si>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</si>
  <si>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</si>
  <si>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</si>
  <si>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</si>
  <si>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</si>
  <si>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</si>
  <si>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</si>
  <si>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</si>
  <si>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</si>
  <si>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</si>
  <si>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</si>
  <si>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</si>
  <si>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</si>
  <si>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</si>
  <si>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</si>
  <si>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</si>
  <si>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</si>
  <si>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</si>
  <si>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</si>
  <si>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</si>
  <si>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</si>
  <si>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</si>
  <si>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</si>
  <si>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</si>
  <si>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</si>
  <si>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</si>
  <si>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</si>
  <si>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21/12/14 - VENCIMENTO 29/12/14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</si>
</sst>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209538</v>
      </c>
      <c r="C7" s="9">
        <f t="shared" si="0"/>
        <v>293776</v>
      </c>
      <c r="D7" s="9">
        <f t="shared" si="0"/>
        <v>330876</v>
      </c>
      <c r="E7" s="9">
        <f t="shared" si="0"/>
        <v>174830</v>
      </c>
      <c r="F7" s="9">
        <f t="shared" si="0"/>
        <v>294110</v>
      </c>
      <c r="G7" s="9">
        <f t="shared" si="0"/>
        <v>447042</v>
      </c>
      <c r="H7" s="9">
        <f t="shared" si="0"/>
        <v>157358</v>
      </c>
      <c r="I7" s="9">
        <f t="shared" si="0"/>
        <v>33409</v>
      </c>
      <c r="J7" s="9">
        <f t="shared" si="0"/>
        <v>99639</v>
      </c>
      <c r="K7" s="9">
        <f t="shared" si="0"/>
        <v>2040578</v>
      </c>
      <c r="L7" s="53"/>
    </row>
    <row r="8" spans="1:11" ht="17.25" customHeight="1">
      <c r="A8" s="10" t="s">
        <v>117</v>
      </c>
      <c r="B8" s="11">
        <f>B9+B12+B16</f>
        <v>122970</v>
      </c>
      <c r="C8" s="11">
        <f aca="true" t="shared" si="1" ref="C8:J8">C9+C12+C16</f>
        <v>179693</v>
      </c>
      <c r="D8" s="11">
        <f t="shared" si="1"/>
        <v>192640</v>
      </c>
      <c r="E8" s="11">
        <f t="shared" si="1"/>
        <v>104394</v>
      </c>
      <c r="F8" s="11">
        <f t="shared" si="1"/>
        <v>160547</v>
      </c>
      <c r="G8" s="11">
        <f t="shared" si="1"/>
        <v>239578</v>
      </c>
      <c r="H8" s="11">
        <f t="shared" si="1"/>
        <v>98459</v>
      </c>
      <c r="I8" s="11">
        <f t="shared" si="1"/>
        <v>18515</v>
      </c>
      <c r="J8" s="11">
        <f t="shared" si="1"/>
        <v>58113</v>
      </c>
      <c r="K8" s="11">
        <f>SUM(B8:J8)</f>
        <v>1174909</v>
      </c>
    </row>
    <row r="9" spans="1:11" ht="17.25" customHeight="1">
      <c r="A9" s="15" t="s">
        <v>17</v>
      </c>
      <c r="B9" s="13">
        <f>+B10+B11</f>
        <v>31587</v>
      </c>
      <c r="C9" s="13">
        <f aca="true" t="shared" si="2" ref="C9:J9">+C10+C11</f>
        <v>50899</v>
      </c>
      <c r="D9" s="13">
        <f t="shared" si="2"/>
        <v>52470</v>
      </c>
      <c r="E9" s="13">
        <f t="shared" si="2"/>
        <v>27103</v>
      </c>
      <c r="F9" s="13">
        <f t="shared" si="2"/>
        <v>35755</v>
      </c>
      <c r="G9" s="13">
        <f t="shared" si="2"/>
        <v>40702</v>
      </c>
      <c r="H9" s="13">
        <f t="shared" si="2"/>
        <v>26515</v>
      </c>
      <c r="I9" s="13">
        <f t="shared" si="2"/>
        <v>6175</v>
      </c>
      <c r="J9" s="13">
        <f t="shared" si="2"/>
        <v>14572</v>
      </c>
      <c r="K9" s="11">
        <f>SUM(B9:J9)</f>
        <v>285778</v>
      </c>
    </row>
    <row r="10" spans="1:11" ht="17.25" customHeight="1">
      <c r="A10" s="30" t="s">
        <v>18</v>
      </c>
      <c r="B10" s="13">
        <v>31587</v>
      </c>
      <c r="C10" s="13">
        <v>50899</v>
      </c>
      <c r="D10" s="13">
        <v>52470</v>
      </c>
      <c r="E10" s="13">
        <v>27103</v>
      </c>
      <c r="F10" s="13">
        <v>35755</v>
      </c>
      <c r="G10" s="13">
        <v>40702</v>
      </c>
      <c r="H10" s="13">
        <v>26515</v>
      </c>
      <c r="I10" s="13">
        <v>6175</v>
      </c>
      <c r="J10" s="13">
        <v>14572</v>
      </c>
      <c r="K10" s="11">
        <f>SUM(B10:J10)</f>
        <v>285778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89081</v>
      </c>
      <c r="C12" s="17">
        <f t="shared" si="3"/>
        <v>125452</v>
      </c>
      <c r="D12" s="17">
        <f t="shared" si="3"/>
        <v>137090</v>
      </c>
      <c r="E12" s="17">
        <f t="shared" si="3"/>
        <v>75544</v>
      </c>
      <c r="F12" s="17">
        <f t="shared" si="3"/>
        <v>121752</v>
      </c>
      <c r="G12" s="17">
        <f t="shared" si="3"/>
        <v>194373</v>
      </c>
      <c r="H12" s="17">
        <f t="shared" si="3"/>
        <v>70412</v>
      </c>
      <c r="I12" s="17">
        <f t="shared" si="3"/>
        <v>11967</v>
      </c>
      <c r="J12" s="17">
        <f t="shared" si="3"/>
        <v>42578</v>
      </c>
      <c r="K12" s="11">
        <f aca="true" t="shared" si="4" ref="K12:K27">SUM(B12:J12)</f>
        <v>868249</v>
      </c>
    </row>
    <row r="13" spans="1:13" ht="17.25" customHeight="1">
      <c r="A13" s="14" t="s">
        <v>20</v>
      </c>
      <c r="B13" s="13">
        <v>43899</v>
      </c>
      <c r="C13" s="13">
        <v>65520</v>
      </c>
      <c r="D13" s="13">
        <v>72071</v>
      </c>
      <c r="E13" s="13">
        <v>40687</v>
      </c>
      <c r="F13" s="13">
        <v>60785</v>
      </c>
      <c r="G13" s="13">
        <v>92048</v>
      </c>
      <c r="H13" s="13">
        <v>32510</v>
      </c>
      <c r="I13" s="13">
        <v>6696</v>
      </c>
      <c r="J13" s="13">
        <v>22706</v>
      </c>
      <c r="K13" s="11">
        <f t="shared" si="4"/>
        <v>436922</v>
      </c>
      <c r="L13" s="53"/>
      <c r="M13" s="54"/>
    </row>
    <row r="14" spans="1:12" ht="17.25" customHeight="1">
      <c r="A14" s="14" t="s">
        <v>21</v>
      </c>
      <c r="B14" s="13">
        <v>39206</v>
      </c>
      <c r="C14" s="13">
        <v>51143</v>
      </c>
      <c r="D14" s="13">
        <v>56437</v>
      </c>
      <c r="E14" s="13">
        <v>29983</v>
      </c>
      <c r="F14" s="13">
        <v>53490</v>
      </c>
      <c r="G14" s="13">
        <v>93032</v>
      </c>
      <c r="H14" s="13">
        <v>33704</v>
      </c>
      <c r="I14" s="13">
        <v>4407</v>
      </c>
      <c r="J14" s="13">
        <v>17192</v>
      </c>
      <c r="K14" s="11">
        <f t="shared" si="4"/>
        <v>378594</v>
      </c>
      <c r="L14" s="53"/>
    </row>
    <row r="15" spans="1:11" ht="17.25" customHeight="1">
      <c r="A15" s="14" t="s">
        <v>22</v>
      </c>
      <c r="B15" s="13">
        <v>5976</v>
      </c>
      <c r="C15" s="13">
        <v>8789</v>
      </c>
      <c r="D15" s="13">
        <v>8582</v>
      </c>
      <c r="E15" s="13">
        <v>4874</v>
      </c>
      <c r="F15" s="13">
        <v>7477</v>
      </c>
      <c r="G15" s="13">
        <v>9293</v>
      </c>
      <c r="H15" s="13">
        <v>4198</v>
      </c>
      <c r="I15" s="13">
        <v>864</v>
      </c>
      <c r="J15" s="13">
        <v>2680</v>
      </c>
      <c r="K15" s="11">
        <f t="shared" si="4"/>
        <v>52733</v>
      </c>
    </row>
    <row r="16" spans="1:11" ht="17.25" customHeight="1">
      <c r="A16" s="15" t="s">
        <v>113</v>
      </c>
      <c r="B16" s="13">
        <f>B17+B18+B19</f>
        <v>2302</v>
      </c>
      <c r="C16" s="13">
        <f aca="true" t="shared" si="5" ref="C16:J16">C17+C18+C19</f>
        <v>3342</v>
      </c>
      <c r="D16" s="13">
        <f t="shared" si="5"/>
        <v>3080</v>
      </c>
      <c r="E16" s="13">
        <f t="shared" si="5"/>
        <v>1747</v>
      </c>
      <c r="F16" s="13">
        <f t="shared" si="5"/>
        <v>3040</v>
      </c>
      <c r="G16" s="13">
        <f t="shared" si="5"/>
        <v>4503</v>
      </c>
      <c r="H16" s="13">
        <f t="shared" si="5"/>
        <v>1532</v>
      </c>
      <c r="I16" s="13">
        <f t="shared" si="5"/>
        <v>373</v>
      </c>
      <c r="J16" s="13">
        <f t="shared" si="5"/>
        <v>963</v>
      </c>
      <c r="K16" s="11">
        <f t="shared" si="4"/>
        <v>20882</v>
      </c>
    </row>
    <row r="17" spans="1:11" ht="17.25" customHeight="1">
      <c r="A17" s="14" t="s">
        <v>114</v>
      </c>
      <c r="B17" s="13">
        <v>1708</v>
      </c>
      <c r="C17" s="13">
        <v>2535</v>
      </c>
      <c r="D17" s="13">
        <v>2342</v>
      </c>
      <c r="E17" s="13">
        <v>1355</v>
      </c>
      <c r="F17" s="13">
        <v>2274</v>
      </c>
      <c r="G17" s="13">
        <v>3252</v>
      </c>
      <c r="H17" s="13">
        <v>1206</v>
      </c>
      <c r="I17" s="13">
        <v>302</v>
      </c>
      <c r="J17" s="13">
        <v>732</v>
      </c>
      <c r="K17" s="11">
        <f t="shared" si="4"/>
        <v>15706</v>
      </c>
    </row>
    <row r="18" spans="1:11" ht="17.25" customHeight="1">
      <c r="A18" s="14" t="s">
        <v>115</v>
      </c>
      <c r="B18" s="13">
        <v>201</v>
      </c>
      <c r="C18" s="13">
        <v>282</v>
      </c>
      <c r="D18" s="13">
        <v>200</v>
      </c>
      <c r="E18" s="13">
        <v>135</v>
      </c>
      <c r="F18" s="13">
        <v>232</v>
      </c>
      <c r="G18" s="13">
        <v>555</v>
      </c>
      <c r="H18" s="13">
        <v>102</v>
      </c>
      <c r="I18" s="13">
        <v>19</v>
      </c>
      <c r="J18" s="13">
        <v>54</v>
      </c>
      <c r="K18" s="11">
        <f t="shared" si="4"/>
        <v>1780</v>
      </c>
    </row>
    <row r="19" spans="1:11" ht="17.25" customHeight="1">
      <c r="A19" s="14" t="s">
        <v>116</v>
      </c>
      <c r="B19" s="13">
        <v>393</v>
      </c>
      <c r="C19" s="13">
        <v>525</v>
      </c>
      <c r="D19" s="13">
        <v>538</v>
      </c>
      <c r="E19" s="13">
        <v>257</v>
      </c>
      <c r="F19" s="13">
        <v>534</v>
      </c>
      <c r="G19" s="13">
        <v>696</v>
      </c>
      <c r="H19" s="13">
        <v>224</v>
      </c>
      <c r="I19" s="13">
        <v>52</v>
      </c>
      <c r="J19" s="13">
        <v>177</v>
      </c>
      <c r="K19" s="11">
        <f t="shared" si="4"/>
        <v>3396</v>
      </c>
    </row>
    <row r="20" spans="1:11" ht="17.25" customHeight="1">
      <c r="A20" s="16" t="s">
        <v>23</v>
      </c>
      <c r="B20" s="11">
        <f>+B21+B22+B23</f>
        <v>66083</v>
      </c>
      <c r="C20" s="11">
        <f aca="true" t="shared" si="6" ref="C20:J20">+C21+C22+C23</f>
        <v>82897</v>
      </c>
      <c r="D20" s="11">
        <f t="shared" si="6"/>
        <v>99536</v>
      </c>
      <c r="E20" s="11">
        <f t="shared" si="6"/>
        <v>50921</v>
      </c>
      <c r="F20" s="11">
        <f t="shared" si="6"/>
        <v>105663</v>
      </c>
      <c r="G20" s="11">
        <f t="shared" si="6"/>
        <v>177045</v>
      </c>
      <c r="H20" s="11">
        <f t="shared" si="6"/>
        <v>46949</v>
      </c>
      <c r="I20" s="11">
        <f t="shared" si="6"/>
        <v>9741</v>
      </c>
      <c r="J20" s="11">
        <f t="shared" si="6"/>
        <v>28053</v>
      </c>
      <c r="K20" s="11">
        <f t="shared" si="4"/>
        <v>666888</v>
      </c>
    </row>
    <row r="21" spans="1:12" ht="17.25" customHeight="1">
      <c r="A21" s="12" t="s">
        <v>24</v>
      </c>
      <c r="B21" s="13">
        <v>40481</v>
      </c>
      <c r="C21" s="13">
        <v>54453</v>
      </c>
      <c r="D21" s="13">
        <v>65035</v>
      </c>
      <c r="E21" s="13">
        <v>33566</v>
      </c>
      <c r="F21" s="13">
        <v>63869</v>
      </c>
      <c r="G21" s="13">
        <v>97470</v>
      </c>
      <c r="H21" s="13">
        <v>28169</v>
      </c>
      <c r="I21" s="13">
        <v>6727</v>
      </c>
      <c r="J21" s="13">
        <v>17621</v>
      </c>
      <c r="K21" s="11">
        <f t="shared" si="4"/>
        <v>407391</v>
      </c>
      <c r="L21" s="53"/>
    </row>
    <row r="22" spans="1:12" ht="17.25" customHeight="1">
      <c r="A22" s="12" t="s">
        <v>25</v>
      </c>
      <c r="B22" s="13">
        <v>22234</v>
      </c>
      <c r="C22" s="13">
        <v>24251</v>
      </c>
      <c r="D22" s="13">
        <v>29897</v>
      </c>
      <c r="E22" s="13">
        <v>15075</v>
      </c>
      <c r="F22" s="13">
        <v>36994</v>
      </c>
      <c r="G22" s="13">
        <v>73188</v>
      </c>
      <c r="H22" s="13">
        <v>16884</v>
      </c>
      <c r="I22" s="13">
        <v>2576</v>
      </c>
      <c r="J22" s="13">
        <v>9072</v>
      </c>
      <c r="K22" s="11">
        <f t="shared" si="4"/>
        <v>230171</v>
      </c>
      <c r="L22" s="53"/>
    </row>
    <row r="23" spans="1:11" ht="17.25" customHeight="1">
      <c r="A23" s="12" t="s">
        <v>26</v>
      </c>
      <c r="B23" s="13">
        <v>3368</v>
      </c>
      <c r="C23" s="13">
        <v>4193</v>
      </c>
      <c r="D23" s="13">
        <v>4604</v>
      </c>
      <c r="E23" s="13">
        <v>2280</v>
      </c>
      <c r="F23" s="13">
        <v>4800</v>
      </c>
      <c r="G23" s="13">
        <v>6387</v>
      </c>
      <c r="H23" s="13">
        <v>1896</v>
      </c>
      <c r="I23" s="13">
        <v>438</v>
      </c>
      <c r="J23" s="13">
        <v>1360</v>
      </c>
      <c r="K23" s="11">
        <f t="shared" si="4"/>
        <v>29326</v>
      </c>
    </row>
    <row r="24" spans="1:11" ht="17.25" customHeight="1">
      <c r="A24" s="16" t="s">
        <v>27</v>
      </c>
      <c r="B24" s="13">
        <v>20485</v>
      </c>
      <c r="C24" s="13">
        <v>31186</v>
      </c>
      <c r="D24" s="13">
        <v>38700</v>
      </c>
      <c r="E24" s="13">
        <v>19515</v>
      </c>
      <c r="F24" s="13">
        <v>27900</v>
      </c>
      <c r="G24" s="13">
        <v>30419</v>
      </c>
      <c r="H24" s="13">
        <v>11321</v>
      </c>
      <c r="I24" s="13">
        <v>5153</v>
      </c>
      <c r="J24" s="13">
        <v>13473</v>
      </c>
      <c r="K24" s="11">
        <f t="shared" si="4"/>
        <v>198152</v>
      </c>
    </row>
    <row r="25" spans="1:12" ht="17.25" customHeight="1">
      <c r="A25" s="12" t="s">
        <v>28</v>
      </c>
      <c r="B25" s="13">
        <v>13110</v>
      </c>
      <c r="C25" s="13">
        <v>19959</v>
      </c>
      <c r="D25" s="13">
        <v>24768</v>
      </c>
      <c r="E25" s="13">
        <v>12490</v>
      </c>
      <c r="F25" s="13">
        <v>17856</v>
      </c>
      <c r="G25" s="13">
        <v>19468</v>
      </c>
      <c r="H25" s="13">
        <v>7245</v>
      </c>
      <c r="I25" s="13">
        <v>3298</v>
      </c>
      <c r="J25" s="13">
        <v>8623</v>
      </c>
      <c r="K25" s="11">
        <f t="shared" si="4"/>
        <v>126817</v>
      </c>
      <c r="L25" s="53"/>
    </row>
    <row r="26" spans="1:12" ht="17.25" customHeight="1">
      <c r="A26" s="12" t="s">
        <v>29</v>
      </c>
      <c r="B26" s="13">
        <v>7375</v>
      </c>
      <c r="C26" s="13">
        <v>11227</v>
      </c>
      <c r="D26" s="13">
        <v>13932</v>
      </c>
      <c r="E26" s="13">
        <v>7025</v>
      </c>
      <c r="F26" s="13">
        <v>10044</v>
      </c>
      <c r="G26" s="13">
        <v>10951</v>
      </c>
      <c r="H26" s="13">
        <v>4076</v>
      </c>
      <c r="I26" s="13">
        <v>1855</v>
      </c>
      <c r="J26" s="13">
        <v>4850</v>
      </c>
      <c r="K26" s="11">
        <f t="shared" si="4"/>
        <v>71335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629</v>
      </c>
      <c r="I27" s="11">
        <v>0</v>
      </c>
      <c r="J27" s="11">
        <v>0</v>
      </c>
      <c r="K27" s="11">
        <f t="shared" si="4"/>
        <v>629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2.4128210599999997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2.5581176400000003</v>
      </c>
      <c r="G29" s="61">
        <f t="shared" si="7"/>
        <v>2.20044744</v>
      </c>
      <c r="H29" s="61">
        <f t="shared" si="7"/>
        <v>2.523441</v>
      </c>
      <c r="I29" s="61">
        <f t="shared" si="7"/>
        <v>4.47990076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-0.00087894</v>
      </c>
      <c r="C32" s="63">
        <v>0</v>
      </c>
      <c r="D32" s="63">
        <v>-3.77E-06</v>
      </c>
      <c r="E32" s="63">
        <v>-0.00023898</v>
      </c>
      <c r="F32" s="63">
        <v>-0.00088236</v>
      </c>
      <c r="G32" s="63">
        <v>-0.00095256</v>
      </c>
      <c r="H32" s="63">
        <v>-0.000759</v>
      </c>
      <c r="I32" s="63">
        <v>-0.00079924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26198.16</v>
      </c>
      <c r="I35" s="19">
        <v>0</v>
      </c>
      <c r="J35" s="19">
        <v>0</v>
      </c>
      <c r="K35" s="23">
        <f>SUM(B35:J35)</f>
        <v>26198.16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731.88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975.84</v>
      </c>
      <c r="G39" s="23">
        <f t="shared" si="8"/>
        <v>1617.84</v>
      </c>
      <c r="H39" s="23">
        <f t="shared" si="8"/>
        <v>590.64</v>
      </c>
      <c r="I39" s="19">
        <f t="shared" si="8"/>
        <v>124.12</v>
      </c>
      <c r="J39" s="19">
        <f t="shared" si="8"/>
        <v>0</v>
      </c>
      <c r="K39" s="23">
        <f aca="true" t="shared" si="9" ref="K39:K44">SUM(B39:J39)</f>
        <v>4224.36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731.88</v>
      </c>
      <c r="C43" s="64">
        <v>0</v>
      </c>
      <c r="D43" s="66">
        <f aca="true" t="shared" si="10" ref="D43:I43">ROUND(D44*D45,2)</f>
        <v>4.28</v>
      </c>
      <c r="E43" s="66">
        <f t="shared" si="10"/>
        <v>179.76</v>
      </c>
      <c r="F43" s="66">
        <f t="shared" si="10"/>
        <v>975.84</v>
      </c>
      <c r="G43" s="66">
        <f t="shared" si="10"/>
        <v>1617.84</v>
      </c>
      <c r="H43" s="66">
        <f t="shared" si="10"/>
        <v>590.64</v>
      </c>
      <c r="I43" s="66">
        <f t="shared" si="10"/>
        <v>124.12</v>
      </c>
      <c r="J43" s="64">
        <v>0</v>
      </c>
      <c r="K43" s="66">
        <f t="shared" si="9"/>
        <v>4224.36</v>
      </c>
    </row>
    <row r="44" spans="1:11" ht="17.25" customHeight="1">
      <c r="A44" s="67" t="s">
        <v>43</v>
      </c>
      <c r="B44" s="68">
        <v>171</v>
      </c>
      <c r="C44" s="68">
        <v>0</v>
      </c>
      <c r="D44" s="68">
        <v>1</v>
      </c>
      <c r="E44" s="68">
        <v>42</v>
      </c>
      <c r="F44" s="68">
        <v>228</v>
      </c>
      <c r="G44" s="68">
        <v>378</v>
      </c>
      <c r="H44" s="68">
        <v>138</v>
      </c>
      <c r="I44" s="68">
        <v>29</v>
      </c>
      <c r="J44" s="68">
        <v>0</v>
      </c>
      <c r="K44" s="68">
        <f t="shared" si="9"/>
        <v>987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523538.74</v>
      </c>
      <c r="C47" s="22">
        <f aca="true" t="shared" si="11" ref="C47:H47">+C48+C56</f>
        <v>830965.5800000001</v>
      </c>
      <c r="D47" s="22">
        <f t="shared" si="11"/>
        <v>1050007.4100000001</v>
      </c>
      <c r="E47" s="22">
        <f t="shared" si="11"/>
        <v>482028.67</v>
      </c>
      <c r="F47" s="22">
        <f t="shared" si="11"/>
        <v>774948.5499999999</v>
      </c>
      <c r="G47" s="22">
        <f t="shared" si="11"/>
        <v>1013244.8200000001</v>
      </c>
      <c r="H47" s="22">
        <f t="shared" si="11"/>
        <v>442155.33999999997</v>
      </c>
      <c r="I47" s="22">
        <f>+I48+I56</f>
        <v>149793.12999999998</v>
      </c>
      <c r="J47" s="22">
        <f>+J48+J56</f>
        <v>277911.82</v>
      </c>
      <c r="K47" s="22">
        <f>SUM(B47:J47)</f>
        <v>5544594.0600000005</v>
      </c>
    </row>
    <row r="48" spans="1:11" ht="17.25" customHeight="1">
      <c r="A48" s="16" t="s">
        <v>46</v>
      </c>
      <c r="B48" s="23">
        <f>SUM(B49:B55)</f>
        <v>506309.58</v>
      </c>
      <c r="C48" s="23">
        <f aca="true" t="shared" si="12" ref="C48:H48">SUM(C49:C55)</f>
        <v>808796.4700000001</v>
      </c>
      <c r="D48" s="23">
        <f t="shared" si="12"/>
        <v>1025553.1900000001</v>
      </c>
      <c r="E48" s="23">
        <f t="shared" si="12"/>
        <v>460989.86</v>
      </c>
      <c r="F48" s="23">
        <f t="shared" si="12"/>
        <v>753343.82</v>
      </c>
      <c r="G48" s="23">
        <f t="shared" si="12"/>
        <v>985310.27</v>
      </c>
      <c r="H48" s="23">
        <f t="shared" si="12"/>
        <v>423872.43</v>
      </c>
      <c r="I48" s="23">
        <f>SUM(I49:I55)</f>
        <v>149793.12999999998</v>
      </c>
      <c r="J48" s="23">
        <f>SUM(J49:J55)</f>
        <v>264710.93</v>
      </c>
      <c r="K48" s="23">
        <f aca="true" t="shared" si="13" ref="K48:K56">SUM(B48:J48)</f>
        <v>5378679.679999999</v>
      </c>
    </row>
    <row r="49" spans="1:11" ht="17.25" customHeight="1">
      <c r="A49" s="35" t="s">
        <v>47</v>
      </c>
      <c r="B49" s="23">
        <f aca="true" t="shared" si="14" ref="B49:H49">ROUND(B30*B7,2)</f>
        <v>505761.87</v>
      </c>
      <c r="C49" s="23">
        <f t="shared" si="14"/>
        <v>807002.67</v>
      </c>
      <c r="D49" s="23">
        <f t="shared" si="14"/>
        <v>1025550.16</v>
      </c>
      <c r="E49" s="23">
        <f t="shared" si="14"/>
        <v>460851.88</v>
      </c>
      <c r="F49" s="23">
        <f t="shared" si="14"/>
        <v>752627.49</v>
      </c>
      <c r="G49" s="23">
        <f t="shared" si="14"/>
        <v>984118.26</v>
      </c>
      <c r="H49" s="23">
        <f t="shared" si="14"/>
        <v>397203.06</v>
      </c>
      <c r="I49" s="23">
        <f>ROUND(I30*I7,2)</f>
        <v>149695.71</v>
      </c>
      <c r="J49" s="23">
        <f>ROUND(J30*J7,2)</f>
        <v>264710.93</v>
      </c>
      <c r="K49" s="23">
        <f t="shared" si="13"/>
        <v>5347522.029999999</v>
      </c>
    </row>
    <row r="50" spans="1:11" ht="17.25" customHeight="1">
      <c r="A50" s="35" t="s">
        <v>48</v>
      </c>
      <c r="B50" s="19">
        <v>0</v>
      </c>
      <c r="C50" s="23">
        <f>ROUND(C31*C7,2)</f>
        <v>1793.8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1793.8</v>
      </c>
    </row>
    <row r="51" spans="1:11" ht="17.25" customHeight="1">
      <c r="A51" s="69" t="s">
        <v>124</v>
      </c>
      <c r="B51" s="70">
        <f>ROUND(B32*B7,2)</f>
        <v>-184.17</v>
      </c>
      <c r="C51" s="64">
        <v>0</v>
      </c>
      <c r="D51" s="70">
        <f aca="true" t="shared" si="15" ref="D51:I51">ROUND(D32*D7,2)</f>
        <v>-1.25</v>
      </c>
      <c r="E51" s="70">
        <f t="shared" si="15"/>
        <v>-41.78</v>
      </c>
      <c r="F51" s="70">
        <f t="shared" si="15"/>
        <v>-259.51</v>
      </c>
      <c r="G51" s="70">
        <f t="shared" si="15"/>
        <v>-425.83</v>
      </c>
      <c r="H51" s="70">
        <f t="shared" si="15"/>
        <v>-119.43</v>
      </c>
      <c r="I51" s="70">
        <f t="shared" si="15"/>
        <v>-26.7</v>
      </c>
      <c r="J51" s="64">
        <v>0</v>
      </c>
      <c r="K51" s="70">
        <f>SUM(B51:J51)</f>
        <v>-1058.67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26198.16</v>
      </c>
      <c r="I53" s="32">
        <f>+I35</f>
        <v>0</v>
      </c>
      <c r="J53" s="32">
        <f>+J35</f>
        <v>0</v>
      </c>
      <c r="K53" s="23">
        <f t="shared" si="13"/>
        <v>26198.16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731.88</v>
      </c>
      <c r="C55" s="19">
        <v>0</v>
      </c>
      <c r="D55" s="37">
        <v>4.28</v>
      </c>
      <c r="E55" s="19">
        <v>179.76</v>
      </c>
      <c r="F55" s="37">
        <v>975.84</v>
      </c>
      <c r="G55" s="37">
        <v>1617.84</v>
      </c>
      <c r="H55" s="37">
        <v>590.64</v>
      </c>
      <c r="I55" s="37">
        <v>124.12</v>
      </c>
      <c r="J55" s="19">
        <v>0</v>
      </c>
      <c r="K55" s="23">
        <f t="shared" si="13"/>
        <v>4224.36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24454.22</v>
      </c>
      <c r="E56" s="37">
        <v>21038.81</v>
      </c>
      <c r="F56" s="37">
        <v>21604.73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165914.38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-94761</v>
      </c>
      <c r="C60" s="36">
        <f t="shared" si="16"/>
        <v>-152860.13</v>
      </c>
      <c r="D60" s="36">
        <f t="shared" si="16"/>
        <v>-158495.75</v>
      </c>
      <c r="E60" s="36">
        <f t="shared" si="16"/>
        <v>-85309.84</v>
      </c>
      <c r="F60" s="36">
        <f t="shared" si="16"/>
        <v>-107645.65</v>
      </c>
      <c r="G60" s="36">
        <f t="shared" si="16"/>
        <v>-122124</v>
      </c>
      <c r="H60" s="36">
        <f t="shared" si="16"/>
        <v>-79545</v>
      </c>
      <c r="I60" s="36">
        <f t="shared" si="16"/>
        <v>-22396.38</v>
      </c>
      <c r="J60" s="36">
        <f t="shared" si="16"/>
        <v>-48690.62</v>
      </c>
      <c r="K60" s="36">
        <f>SUM(B60:J60)</f>
        <v>-871828.37</v>
      </c>
    </row>
    <row r="61" spans="1:11" ht="18.75" customHeight="1">
      <c r="A61" s="16" t="s">
        <v>79</v>
      </c>
      <c r="B61" s="36">
        <f aca="true" t="shared" si="17" ref="B61:J61">B62+B63+B64+B65+B66+B67</f>
        <v>-94761</v>
      </c>
      <c r="C61" s="36">
        <f t="shared" si="17"/>
        <v>-152697</v>
      </c>
      <c r="D61" s="36">
        <f t="shared" si="17"/>
        <v>-157410</v>
      </c>
      <c r="E61" s="36">
        <f t="shared" si="17"/>
        <v>-81309</v>
      </c>
      <c r="F61" s="36">
        <f t="shared" si="17"/>
        <v>-107265</v>
      </c>
      <c r="G61" s="36">
        <f t="shared" si="17"/>
        <v>-122106</v>
      </c>
      <c r="H61" s="36">
        <f t="shared" si="17"/>
        <v>-79545</v>
      </c>
      <c r="I61" s="36">
        <f t="shared" si="17"/>
        <v>-18525</v>
      </c>
      <c r="J61" s="36">
        <f t="shared" si="17"/>
        <v>-43716</v>
      </c>
      <c r="K61" s="36">
        <f aca="true" t="shared" si="18" ref="K61:K94">SUM(B61:J61)</f>
        <v>-857334</v>
      </c>
    </row>
    <row r="62" spans="1:11" ht="18.75" customHeight="1">
      <c r="A62" s="12" t="s">
        <v>80</v>
      </c>
      <c r="B62" s="36">
        <f>-ROUND(B9*$D$3,2)</f>
        <v>-94761</v>
      </c>
      <c r="C62" s="36">
        <f aca="true" t="shared" si="19" ref="C62:J62">-ROUND(C9*$D$3,2)</f>
        <v>-152697</v>
      </c>
      <c r="D62" s="36">
        <f t="shared" si="19"/>
        <v>-157410</v>
      </c>
      <c r="E62" s="36">
        <f t="shared" si="19"/>
        <v>-81309</v>
      </c>
      <c r="F62" s="36">
        <f t="shared" si="19"/>
        <v>-107265</v>
      </c>
      <c r="G62" s="36">
        <f t="shared" si="19"/>
        <v>-122106</v>
      </c>
      <c r="H62" s="36">
        <f t="shared" si="19"/>
        <v>-79545</v>
      </c>
      <c r="I62" s="36">
        <f t="shared" si="19"/>
        <v>-18525</v>
      </c>
      <c r="J62" s="36">
        <f t="shared" si="19"/>
        <v>-43716</v>
      </c>
      <c r="K62" s="36">
        <f t="shared" si="18"/>
        <v>-857334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84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-4000.84</v>
      </c>
      <c r="F68" s="36">
        <f t="shared" si="20"/>
        <v>-380.65</v>
      </c>
      <c r="G68" s="36">
        <f t="shared" si="20"/>
        <v>-18</v>
      </c>
      <c r="H68" s="36">
        <f t="shared" si="20"/>
        <v>0</v>
      </c>
      <c r="I68" s="36">
        <f t="shared" si="20"/>
        <v>-3871.38</v>
      </c>
      <c r="J68" s="36">
        <f t="shared" si="20"/>
        <v>-4974.62</v>
      </c>
      <c r="K68" s="36">
        <f t="shared" si="18"/>
        <v>-14494.369999999999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8"/>
        <v>0</v>
      </c>
    </row>
    <row r="73" spans="1:11" ht="18.75" customHeight="1">
      <c r="A73" s="35" t="s">
        <v>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f t="shared" si="18"/>
        <v>0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-4000.84</v>
      </c>
      <c r="F92" s="19">
        <v>0</v>
      </c>
      <c r="G92" s="19">
        <v>0</v>
      </c>
      <c r="H92" s="19">
        <v>0</v>
      </c>
      <c r="I92" s="49">
        <v>-1887.39</v>
      </c>
      <c r="J92" s="49">
        <v>-4974.62</v>
      </c>
      <c r="K92" s="49">
        <f t="shared" si="18"/>
        <v>-10862.85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428777.74</v>
      </c>
      <c r="C97" s="24">
        <f t="shared" si="21"/>
        <v>678105.4500000001</v>
      </c>
      <c r="D97" s="24">
        <f t="shared" si="21"/>
        <v>891511.66</v>
      </c>
      <c r="E97" s="24">
        <f t="shared" si="21"/>
        <v>396718.82999999996</v>
      </c>
      <c r="F97" s="24">
        <f t="shared" si="21"/>
        <v>667302.8999999999</v>
      </c>
      <c r="G97" s="24">
        <f t="shared" si="21"/>
        <v>891120.8200000001</v>
      </c>
      <c r="H97" s="24">
        <f t="shared" si="21"/>
        <v>362610.33999999997</v>
      </c>
      <c r="I97" s="24">
        <f>+I98+I99</f>
        <v>127396.74999999997</v>
      </c>
      <c r="J97" s="24">
        <f>+J98+J99</f>
        <v>229221.2</v>
      </c>
      <c r="K97" s="49">
        <f>SUM(B97:J97)</f>
        <v>4672765.69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411548.58</v>
      </c>
      <c r="C98" s="24">
        <f t="shared" si="22"/>
        <v>655936.3400000001</v>
      </c>
      <c r="D98" s="24">
        <f t="shared" si="22"/>
        <v>867057.4400000001</v>
      </c>
      <c r="E98" s="24">
        <f t="shared" si="22"/>
        <v>375680.01999999996</v>
      </c>
      <c r="F98" s="24">
        <f t="shared" si="22"/>
        <v>645698.1699999999</v>
      </c>
      <c r="G98" s="24">
        <f t="shared" si="22"/>
        <v>863186.27</v>
      </c>
      <c r="H98" s="24">
        <f t="shared" si="22"/>
        <v>344327.43</v>
      </c>
      <c r="I98" s="24">
        <f t="shared" si="22"/>
        <v>127396.74999999997</v>
      </c>
      <c r="J98" s="24">
        <f t="shared" si="22"/>
        <v>216020.31</v>
      </c>
      <c r="K98" s="49">
        <f>SUM(B98:J98)</f>
        <v>4506851.31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24454.22</v>
      </c>
      <c r="E99" s="24">
        <f t="shared" si="23"/>
        <v>21038.81</v>
      </c>
      <c r="F99" s="24">
        <f t="shared" si="23"/>
        <v>21604.73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165914.38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4672765.699999999</v>
      </c>
      <c r="L105" s="55"/>
    </row>
    <row r="106" spans="1:11" ht="18.75" customHeight="1">
      <c r="A106" s="26" t="s">
        <v>75</v>
      </c>
      <c r="B106" s="27">
        <v>57349.4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57349.4</v>
      </c>
    </row>
    <row r="107" spans="1:11" ht="18.75" customHeight="1">
      <c r="A107" s="26" t="s">
        <v>76</v>
      </c>
      <c r="B107" s="27">
        <v>371428.34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371428.34</v>
      </c>
    </row>
    <row r="108" spans="1:11" ht="18.75" customHeight="1">
      <c r="A108" s="26" t="s">
        <v>77</v>
      </c>
      <c r="B108" s="41">
        <v>0</v>
      </c>
      <c r="C108" s="27">
        <f>+C97</f>
        <v>678105.4500000001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678105.4500000001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891511.66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891511.66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396718.82999999996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396718.82999999996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130787.01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130787.01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247498.85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247498.85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289017.04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289017.04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257839</v>
      </c>
      <c r="H115" s="41">
        <v>0</v>
      </c>
      <c r="I115" s="41">
        <v>0</v>
      </c>
      <c r="J115" s="41">
        <v>0</v>
      </c>
      <c r="K115" s="42">
        <f t="shared" si="24"/>
        <v>257839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25879.13</v>
      </c>
      <c r="H116" s="41">
        <v>0</v>
      </c>
      <c r="I116" s="41">
        <v>0</v>
      </c>
      <c r="J116" s="41">
        <v>0</v>
      </c>
      <c r="K116" s="42">
        <f t="shared" si="24"/>
        <v>25879.13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142802.78</v>
      </c>
      <c r="H117" s="41">
        <v>0</v>
      </c>
      <c r="I117" s="41">
        <v>0</v>
      </c>
      <c r="J117" s="41">
        <v>0</v>
      </c>
      <c r="K117" s="42">
        <f t="shared" si="24"/>
        <v>142802.78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122166.78</v>
      </c>
      <c r="H118" s="41">
        <v>0</v>
      </c>
      <c r="I118" s="41">
        <v>0</v>
      </c>
      <c r="J118" s="41">
        <v>0</v>
      </c>
      <c r="K118" s="42">
        <f t="shared" si="24"/>
        <v>122166.78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342433.14</v>
      </c>
      <c r="H119" s="41">
        <v>0</v>
      </c>
      <c r="I119" s="41">
        <v>0</v>
      </c>
      <c r="J119" s="41">
        <v>0</v>
      </c>
      <c r="K119" s="42">
        <f t="shared" si="24"/>
        <v>342433.14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124181.55</v>
      </c>
      <c r="I120" s="41">
        <v>0</v>
      </c>
      <c r="J120" s="41">
        <v>0</v>
      </c>
      <c r="K120" s="42">
        <f t="shared" si="24"/>
        <v>124181.55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238428.79</v>
      </c>
      <c r="I121" s="41">
        <v>0</v>
      </c>
      <c r="J121" s="41">
        <v>0</v>
      </c>
      <c r="K121" s="42">
        <f t="shared" si="24"/>
        <v>238428.79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127396.75</v>
      </c>
      <c r="J122" s="41">
        <v>0</v>
      </c>
      <c r="K122" s="42">
        <f t="shared" si="24"/>
        <v>127396.75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229221.2</v>
      </c>
      <c r="K123" s="45">
        <f t="shared" si="24"/>
        <v>229221.2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2014-12-29T18:23:38Z</dcterms:modified>
  <cp:category/>
  <cp:version/>
  <cp:contentType/>
  <cp:contentStatus/>
</cp:coreProperties>
</file>