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<sst xmlns="http://schemas.openxmlformats.org/spreadsheetml/2006/main" count="126" uniqueCount="126">
  <si>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</si>
  <si>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</si>
  <si>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</si>
  <si>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</si>
  <si>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</si>
  <si>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</si>
  <si>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</si>
  <si>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</si>
  <si>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</si>
  <si>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</si>
  <si>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</si>
  <si>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</si>
  <si>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</si>
  <si>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</si>
  <si>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</si>
  <si>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</si>
  <si>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</si>
  <si>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</si>
  <si>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</si>
  <si>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</si>
  <si>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</si>
  <si>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</si>
  <si>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</si>
  <si>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</si>
  <si>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</si>
  <si>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</si>
  <si>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</si>
  <si>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</si>
  <si>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</si>
  <si>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</si>
  <si>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</si>
  <si>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</si>
  <si>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</si>
  <si>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</si>
  <si>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</si>
  <si>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</si>
  <si>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</si>
  <si>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</si>
  <si>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</si>
  <si>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</si>
  <si>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</si>
  <si>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</si>
  <si>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</si>
  <si>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</si>
  <si>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</si>
  <si>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</si>
  <si>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</si>
  <si>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</si>
  <si>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</si>
  <si>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</si>
  <si>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</si>
  <si>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</si>
  <si>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</si>
  <si>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</si>
  <si>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</si>
  <si>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</si>
  <si>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</si>
  <si>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</si>
  <si>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</si>
  <si>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</si>
  <si>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</si>
  <si>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</si>
  <si>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</si>
  <si>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</si>
  <si>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</si>
  <si>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</si>
  <si>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</si>
  <si>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</si>
  <si>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</si>
  <si>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</si>
  <si>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</si>
  <si>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</si>
  <si>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</si>
  <si>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</si>
  <si>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</si>
  <si>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</si>
  <si>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</si>
  <si>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</si>
  <si>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</si>
  <si>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</si>
  <si>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</si>
  <si>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</si>
  <si>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</si>
  <si>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</si>
  <si>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</si>
  <si>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</si>
  <si>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</si>
  <si>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</si>
  <si>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</si>
  <si>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</si>
  <si>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</si>
  <si>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</si>
  <si>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</si>
  <si>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</si>
  <si>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</si>
  <si>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</si>
  <si>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</si>
  <si>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</si>
  <si>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</si>
  <si>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</si>
  <si>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</si>
  <si>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</si>
  <si>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</si>
  <si>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</si>
  <si>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</si>
  <si>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</si>
  <si>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</si>
  <si>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</si>
  <si>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</si>
  <si>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</si>
  <si>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</si>
  <si>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</si>
  <si>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</si>
  <si>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</si>
  <si>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</si>
  <si>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</si>
  <si>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</si>
  <si>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</si>
  <si>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</si>
  <si>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</si>
  <si>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</si>
  <si>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</si>
  <si>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</si>
  <si>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</si>
  <si>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</si>
  <si>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20/12/14 - VENCIMENTO 29/12/14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</si>
</sst>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354770</v>
      </c>
      <c r="C7" s="9">
        <f t="shared" si="0"/>
        <v>490356</v>
      </c>
      <c r="D7" s="9">
        <f t="shared" si="0"/>
        <v>567506</v>
      </c>
      <c r="E7" s="9">
        <f t="shared" si="0"/>
        <v>305668</v>
      </c>
      <c r="F7" s="9">
        <f t="shared" si="0"/>
        <v>463179</v>
      </c>
      <c r="G7" s="9">
        <f t="shared" si="0"/>
        <v>704654</v>
      </c>
      <c r="H7" s="9">
        <f t="shared" si="0"/>
        <v>283968</v>
      </c>
      <c r="I7" s="9">
        <f t="shared" si="0"/>
        <v>66906</v>
      </c>
      <c r="J7" s="9">
        <f t="shared" si="0"/>
        <v>201990</v>
      </c>
      <c r="K7" s="9">
        <f t="shared" si="0"/>
        <v>3438997</v>
      </c>
      <c r="L7" s="53"/>
    </row>
    <row r="8" spans="1:11" ht="17.25" customHeight="1">
      <c r="A8" s="10" t="s">
        <v>117</v>
      </c>
      <c r="B8" s="11">
        <f>B9+B12+B16</f>
        <v>215163</v>
      </c>
      <c r="C8" s="11">
        <f aca="true" t="shared" si="1" ref="C8:J8">C9+C12+C16</f>
        <v>306794</v>
      </c>
      <c r="D8" s="11">
        <f t="shared" si="1"/>
        <v>340939</v>
      </c>
      <c r="E8" s="11">
        <f t="shared" si="1"/>
        <v>186250</v>
      </c>
      <c r="F8" s="11">
        <f t="shared" si="1"/>
        <v>260557</v>
      </c>
      <c r="G8" s="11">
        <f t="shared" si="1"/>
        <v>387726</v>
      </c>
      <c r="H8" s="11">
        <f t="shared" si="1"/>
        <v>180916</v>
      </c>
      <c r="I8" s="11">
        <f t="shared" si="1"/>
        <v>37991</v>
      </c>
      <c r="J8" s="11">
        <f t="shared" si="1"/>
        <v>119184</v>
      </c>
      <c r="K8" s="11">
        <f>SUM(B8:J8)</f>
        <v>2035520</v>
      </c>
    </row>
    <row r="9" spans="1:11" ht="17.25" customHeight="1">
      <c r="A9" s="15" t="s">
        <v>17</v>
      </c>
      <c r="B9" s="13">
        <f>+B10+B11</f>
        <v>48063</v>
      </c>
      <c r="C9" s="13">
        <f aca="true" t="shared" si="2" ref="C9:J9">+C10+C11</f>
        <v>73525</v>
      </c>
      <c r="D9" s="13">
        <f t="shared" si="2"/>
        <v>78809</v>
      </c>
      <c r="E9" s="13">
        <f t="shared" si="2"/>
        <v>42931</v>
      </c>
      <c r="F9" s="13">
        <f t="shared" si="2"/>
        <v>48074</v>
      </c>
      <c r="G9" s="13">
        <f t="shared" si="2"/>
        <v>54932</v>
      </c>
      <c r="H9" s="13">
        <f t="shared" si="2"/>
        <v>44751</v>
      </c>
      <c r="I9" s="13">
        <f t="shared" si="2"/>
        <v>10531</v>
      </c>
      <c r="J9" s="13">
        <f t="shared" si="2"/>
        <v>23972</v>
      </c>
      <c r="K9" s="11">
        <f>SUM(B9:J9)</f>
        <v>425588</v>
      </c>
    </row>
    <row r="10" spans="1:11" ht="17.25" customHeight="1">
      <c r="A10" s="30" t="s">
        <v>18</v>
      </c>
      <c r="B10" s="13">
        <v>48063</v>
      </c>
      <c r="C10" s="13">
        <v>73525</v>
      </c>
      <c r="D10" s="13">
        <v>78809</v>
      </c>
      <c r="E10" s="13">
        <v>42931</v>
      </c>
      <c r="F10" s="13">
        <v>48074</v>
      </c>
      <c r="G10" s="13">
        <v>54932</v>
      </c>
      <c r="H10" s="13">
        <v>44751</v>
      </c>
      <c r="I10" s="13">
        <v>10531</v>
      </c>
      <c r="J10" s="13">
        <v>23972</v>
      </c>
      <c r="K10" s="11">
        <f>SUM(B10:J10)</f>
        <v>425588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163778</v>
      </c>
      <c r="C12" s="17">
        <f t="shared" si="3"/>
        <v>228243</v>
      </c>
      <c r="D12" s="17">
        <f t="shared" si="3"/>
        <v>257417</v>
      </c>
      <c r="E12" s="17">
        <f t="shared" si="3"/>
        <v>140518</v>
      </c>
      <c r="F12" s="17">
        <f t="shared" si="3"/>
        <v>208004</v>
      </c>
      <c r="G12" s="17">
        <f t="shared" si="3"/>
        <v>326054</v>
      </c>
      <c r="H12" s="17">
        <f t="shared" si="3"/>
        <v>133525</v>
      </c>
      <c r="I12" s="17">
        <f t="shared" si="3"/>
        <v>26838</v>
      </c>
      <c r="J12" s="17">
        <f t="shared" si="3"/>
        <v>93414</v>
      </c>
      <c r="K12" s="11">
        <f aca="true" t="shared" si="4" ref="K12:K27">SUM(B12:J12)</f>
        <v>1577791</v>
      </c>
    </row>
    <row r="13" spans="1:13" ht="17.25" customHeight="1">
      <c r="A13" s="14" t="s">
        <v>20</v>
      </c>
      <c r="B13" s="13">
        <v>84314</v>
      </c>
      <c r="C13" s="13">
        <v>124776</v>
      </c>
      <c r="D13" s="13">
        <v>143579</v>
      </c>
      <c r="E13" s="13">
        <v>78360</v>
      </c>
      <c r="F13" s="13">
        <v>110444</v>
      </c>
      <c r="G13" s="13">
        <v>163362</v>
      </c>
      <c r="H13" s="13">
        <v>66318</v>
      </c>
      <c r="I13" s="13">
        <v>15701</v>
      </c>
      <c r="J13" s="13">
        <v>51723</v>
      </c>
      <c r="K13" s="11">
        <f t="shared" si="4"/>
        <v>838577</v>
      </c>
      <c r="L13" s="53"/>
      <c r="M13" s="54"/>
    </row>
    <row r="14" spans="1:12" ht="17.25" customHeight="1">
      <c r="A14" s="14" t="s">
        <v>21</v>
      </c>
      <c r="B14" s="13">
        <v>68724</v>
      </c>
      <c r="C14" s="13">
        <v>87954</v>
      </c>
      <c r="D14" s="13">
        <v>98299</v>
      </c>
      <c r="E14" s="13">
        <v>53676</v>
      </c>
      <c r="F14" s="13">
        <v>85373</v>
      </c>
      <c r="G14" s="13">
        <v>147150</v>
      </c>
      <c r="H14" s="13">
        <v>59294</v>
      </c>
      <c r="I14" s="13">
        <v>9258</v>
      </c>
      <c r="J14" s="13">
        <v>35895</v>
      </c>
      <c r="K14" s="11">
        <f t="shared" si="4"/>
        <v>645623</v>
      </c>
      <c r="L14" s="53"/>
    </row>
    <row r="15" spans="1:11" ht="17.25" customHeight="1">
      <c r="A15" s="14" t="s">
        <v>22</v>
      </c>
      <c r="B15" s="13">
        <v>10740</v>
      </c>
      <c r="C15" s="13">
        <v>15513</v>
      </c>
      <c r="D15" s="13">
        <v>15539</v>
      </c>
      <c r="E15" s="13">
        <v>8482</v>
      </c>
      <c r="F15" s="13">
        <v>12187</v>
      </c>
      <c r="G15" s="13">
        <v>15542</v>
      </c>
      <c r="H15" s="13">
        <v>7913</v>
      </c>
      <c r="I15" s="13">
        <v>1879</v>
      </c>
      <c r="J15" s="13">
        <v>5796</v>
      </c>
      <c r="K15" s="11">
        <f t="shared" si="4"/>
        <v>93591</v>
      </c>
    </row>
    <row r="16" spans="1:11" ht="17.25" customHeight="1">
      <c r="A16" s="15" t="s">
        <v>113</v>
      </c>
      <c r="B16" s="13">
        <f>B17+B18+B19</f>
        <v>3322</v>
      </c>
      <c r="C16" s="13">
        <f aca="true" t="shared" si="5" ref="C16:J16">C17+C18+C19</f>
        <v>5026</v>
      </c>
      <c r="D16" s="13">
        <f t="shared" si="5"/>
        <v>4713</v>
      </c>
      <c r="E16" s="13">
        <f t="shared" si="5"/>
        <v>2801</v>
      </c>
      <c r="F16" s="13">
        <f t="shared" si="5"/>
        <v>4479</v>
      </c>
      <c r="G16" s="13">
        <f t="shared" si="5"/>
        <v>6740</v>
      </c>
      <c r="H16" s="13">
        <f t="shared" si="5"/>
        <v>2640</v>
      </c>
      <c r="I16" s="13">
        <f t="shared" si="5"/>
        <v>622</v>
      </c>
      <c r="J16" s="13">
        <f t="shared" si="5"/>
        <v>1798</v>
      </c>
      <c r="K16" s="11">
        <f t="shared" si="4"/>
        <v>32141</v>
      </c>
    </row>
    <row r="17" spans="1:11" ht="17.25" customHeight="1">
      <c r="A17" s="14" t="s">
        <v>114</v>
      </c>
      <c r="B17" s="13">
        <v>2345</v>
      </c>
      <c r="C17" s="13">
        <v>3698</v>
      </c>
      <c r="D17" s="13">
        <v>3452</v>
      </c>
      <c r="E17" s="13">
        <v>2023</v>
      </c>
      <c r="F17" s="13">
        <v>3213</v>
      </c>
      <c r="G17" s="13">
        <v>4879</v>
      </c>
      <c r="H17" s="13">
        <v>1975</v>
      </c>
      <c r="I17" s="13">
        <v>470</v>
      </c>
      <c r="J17" s="13">
        <v>1354</v>
      </c>
      <c r="K17" s="11">
        <f t="shared" si="4"/>
        <v>23409</v>
      </c>
    </row>
    <row r="18" spans="1:11" ht="17.25" customHeight="1">
      <c r="A18" s="14" t="s">
        <v>115</v>
      </c>
      <c r="B18" s="13">
        <v>266</v>
      </c>
      <c r="C18" s="13">
        <v>380</v>
      </c>
      <c r="D18" s="13">
        <v>298</v>
      </c>
      <c r="E18" s="13">
        <v>218</v>
      </c>
      <c r="F18" s="13">
        <v>363</v>
      </c>
      <c r="G18" s="13">
        <v>755</v>
      </c>
      <c r="H18" s="13">
        <v>226</v>
      </c>
      <c r="I18" s="13">
        <v>42</v>
      </c>
      <c r="J18" s="13">
        <v>116</v>
      </c>
      <c r="K18" s="11">
        <f t="shared" si="4"/>
        <v>2664</v>
      </c>
    </row>
    <row r="19" spans="1:11" ht="17.25" customHeight="1">
      <c r="A19" s="14" t="s">
        <v>116</v>
      </c>
      <c r="B19" s="13">
        <v>711</v>
      </c>
      <c r="C19" s="13">
        <v>948</v>
      </c>
      <c r="D19" s="13">
        <v>963</v>
      </c>
      <c r="E19" s="13">
        <v>560</v>
      </c>
      <c r="F19" s="13">
        <v>903</v>
      </c>
      <c r="G19" s="13">
        <v>1106</v>
      </c>
      <c r="H19" s="13">
        <v>439</v>
      </c>
      <c r="I19" s="13">
        <v>110</v>
      </c>
      <c r="J19" s="13">
        <v>328</v>
      </c>
      <c r="K19" s="11">
        <f t="shared" si="4"/>
        <v>6068</v>
      </c>
    </row>
    <row r="20" spans="1:11" ht="17.25" customHeight="1">
      <c r="A20" s="16" t="s">
        <v>23</v>
      </c>
      <c r="B20" s="11">
        <f>+B21+B22+B23</f>
        <v>108521</v>
      </c>
      <c r="C20" s="11">
        <f aca="true" t="shared" si="6" ref="C20:J20">+C21+C22+C23</f>
        <v>134624</v>
      </c>
      <c r="D20" s="11">
        <f t="shared" si="6"/>
        <v>165685</v>
      </c>
      <c r="E20" s="11">
        <f t="shared" si="6"/>
        <v>88590</v>
      </c>
      <c r="F20" s="11">
        <f t="shared" si="6"/>
        <v>160758</v>
      </c>
      <c r="G20" s="11">
        <f t="shared" si="6"/>
        <v>271983</v>
      </c>
      <c r="H20" s="11">
        <f t="shared" si="6"/>
        <v>81601</v>
      </c>
      <c r="I20" s="11">
        <f t="shared" si="6"/>
        <v>20139</v>
      </c>
      <c r="J20" s="11">
        <f t="shared" si="6"/>
        <v>56904</v>
      </c>
      <c r="K20" s="11">
        <f t="shared" si="4"/>
        <v>1088805</v>
      </c>
    </row>
    <row r="21" spans="1:12" ht="17.25" customHeight="1">
      <c r="A21" s="12" t="s">
        <v>24</v>
      </c>
      <c r="B21" s="13">
        <v>62488</v>
      </c>
      <c r="C21" s="13">
        <v>83839</v>
      </c>
      <c r="D21" s="13">
        <v>103720</v>
      </c>
      <c r="E21" s="13">
        <v>56028</v>
      </c>
      <c r="F21" s="13">
        <v>93810</v>
      </c>
      <c r="G21" s="13">
        <v>145944</v>
      </c>
      <c r="H21" s="13">
        <v>46970</v>
      </c>
      <c r="I21" s="13">
        <v>13185</v>
      </c>
      <c r="J21" s="13">
        <v>34870</v>
      </c>
      <c r="K21" s="11">
        <f t="shared" si="4"/>
        <v>640854</v>
      </c>
      <c r="L21" s="53"/>
    </row>
    <row r="22" spans="1:12" ht="17.25" customHeight="1">
      <c r="A22" s="12" t="s">
        <v>25</v>
      </c>
      <c r="B22" s="13">
        <v>39838</v>
      </c>
      <c r="C22" s="13">
        <v>42899</v>
      </c>
      <c r="D22" s="13">
        <v>53412</v>
      </c>
      <c r="E22" s="13">
        <v>28453</v>
      </c>
      <c r="F22" s="13">
        <v>59055</v>
      </c>
      <c r="G22" s="13">
        <v>114751</v>
      </c>
      <c r="H22" s="13">
        <v>30749</v>
      </c>
      <c r="I22" s="13">
        <v>5897</v>
      </c>
      <c r="J22" s="13">
        <v>19080</v>
      </c>
      <c r="K22" s="11">
        <f t="shared" si="4"/>
        <v>394134</v>
      </c>
      <c r="L22" s="53"/>
    </row>
    <row r="23" spans="1:11" ht="17.25" customHeight="1">
      <c r="A23" s="12" t="s">
        <v>26</v>
      </c>
      <c r="B23" s="13">
        <v>6195</v>
      </c>
      <c r="C23" s="13">
        <v>7886</v>
      </c>
      <c r="D23" s="13">
        <v>8553</v>
      </c>
      <c r="E23" s="13">
        <v>4109</v>
      </c>
      <c r="F23" s="13">
        <v>7893</v>
      </c>
      <c r="G23" s="13">
        <v>11288</v>
      </c>
      <c r="H23" s="13">
        <v>3882</v>
      </c>
      <c r="I23" s="13">
        <v>1057</v>
      </c>
      <c r="J23" s="13">
        <v>2954</v>
      </c>
      <c r="K23" s="11">
        <f t="shared" si="4"/>
        <v>53817</v>
      </c>
    </row>
    <row r="24" spans="1:11" ht="17.25" customHeight="1">
      <c r="A24" s="16" t="s">
        <v>27</v>
      </c>
      <c r="B24" s="13">
        <v>31086</v>
      </c>
      <c r="C24" s="13">
        <v>48938</v>
      </c>
      <c r="D24" s="13">
        <v>60882</v>
      </c>
      <c r="E24" s="13">
        <v>30828</v>
      </c>
      <c r="F24" s="13">
        <v>41864</v>
      </c>
      <c r="G24" s="13">
        <v>44945</v>
      </c>
      <c r="H24" s="13">
        <v>20169</v>
      </c>
      <c r="I24" s="13">
        <v>8776</v>
      </c>
      <c r="J24" s="13">
        <v>25902</v>
      </c>
      <c r="K24" s="11">
        <f t="shared" si="4"/>
        <v>313390</v>
      </c>
    </row>
    <row r="25" spans="1:12" ht="17.25" customHeight="1">
      <c r="A25" s="12" t="s">
        <v>28</v>
      </c>
      <c r="B25" s="13">
        <v>19895</v>
      </c>
      <c r="C25" s="13">
        <v>31320</v>
      </c>
      <c r="D25" s="13">
        <v>38964</v>
      </c>
      <c r="E25" s="13">
        <v>19730</v>
      </c>
      <c r="F25" s="13">
        <v>26793</v>
      </c>
      <c r="G25" s="13">
        <v>28765</v>
      </c>
      <c r="H25" s="13">
        <v>12908</v>
      </c>
      <c r="I25" s="13">
        <v>5617</v>
      </c>
      <c r="J25" s="13">
        <v>16577</v>
      </c>
      <c r="K25" s="11">
        <f t="shared" si="4"/>
        <v>200569</v>
      </c>
      <c r="L25" s="53"/>
    </row>
    <row r="26" spans="1:12" ht="17.25" customHeight="1">
      <c r="A26" s="12" t="s">
        <v>29</v>
      </c>
      <c r="B26" s="13">
        <v>11191</v>
      </c>
      <c r="C26" s="13">
        <v>17618</v>
      </c>
      <c r="D26" s="13">
        <v>21918</v>
      </c>
      <c r="E26" s="13">
        <v>11098</v>
      </c>
      <c r="F26" s="13">
        <v>15071</v>
      </c>
      <c r="G26" s="13">
        <v>16180</v>
      </c>
      <c r="H26" s="13">
        <v>7261</v>
      </c>
      <c r="I26" s="13">
        <v>3159</v>
      </c>
      <c r="J26" s="13">
        <v>9325</v>
      </c>
      <c r="K26" s="11">
        <f t="shared" si="4"/>
        <v>112821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1282</v>
      </c>
      <c r="I27" s="11">
        <v>0</v>
      </c>
      <c r="J27" s="11">
        <v>0</v>
      </c>
      <c r="K27" s="11">
        <f t="shared" si="4"/>
        <v>1282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2.4128210599999997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2.55815247</v>
      </c>
      <c r="G29" s="61">
        <f t="shared" si="7"/>
        <v>2.20044744</v>
      </c>
      <c r="H29" s="61">
        <f t="shared" si="7"/>
        <v>2.523441</v>
      </c>
      <c r="I29" s="61">
        <f t="shared" si="7"/>
        <v>4.47990076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-0.00087894</v>
      </c>
      <c r="C32" s="63">
        <v>0</v>
      </c>
      <c r="D32" s="63">
        <v>-3.77E-06</v>
      </c>
      <c r="E32" s="63">
        <v>-0.00023898</v>
      </c>
      <c r="F32" s="63">
        <v>-0.00084753</v>
      </c>
      <c r="G32" s="63">
        <v>-0.00095256</v>
      </c>
      <c r="H32" s="63">
        <v>-0.000759</v>
      </c>
      <c r="I32" s="63">
        <v>-0.00079924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24549.86</v>
      </c>
      <c r="I35" s="19">
        <v>0</v>
      </c>
      <c r="J35" s="19">
        <v>0</v>
      </c>
      <c r="K35" s="23">
        <f>SUM(B35:J35)</f>
        <v>24549.86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731.88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937.32</v>
      </c>
      <c r="G39" s="23">
        <f t="shared" si="8"/>
        <v>1617.84</v>
      </c>
      <c r="H39" s="23">
        <f t="shared" si="8"/>
        <v>590.64</v>
      </c>
      <c r="I39" s="19">
        <f t="shared" si="8"/>
        <v>124.12</v>
      </c>
      <c r="J39" s="19">
        <f t="shared" si="8"/>
        <v>0</v>
      </c>
      <c r="K39" s="23">
        <f aca="true" t="shared" si="9" ref="K39:K44">SUM(B39:J39)</f>
        <v>4185.84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731.88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937.32</v>
      </c>
      <c r="G43" s="66">
        <f t="shared" si="10"/>
        <v>1617.84</v>
      </c>
      <c r="H43" s="66">
        <f t="shared" si="10"/>
        <v>590.64</v>
      </c>
      <c r="I43" s="66">
        <f t="shared" si="10"/>
        <v>124.12</v>
      </c>
      <c r="J43" s="64">
        <v>0</v>
      </c>
      <c r="K43" s="66">
        <f t="shared" si="9"/>
        <v>4185.84</v>
      </c>
    </row>
    <row r="44" spans="1:11" ht="17.25" customHeight="1">
      <c r="A44" s="67" t="s">
        <v>43</v>
      </c>
      <c r="B44" s="68">
        <v>171</v>
      </c>
      <c r="C44" s="68">
        <v>0</v>
      </c>
      <c r="D44" s="68">
        <v>1</v>
      </c>
      <c r="E44" s="68">
        <v>42</v>
      </c>
      <c r="F44" s="68">
        <v>219</v>
      </c>
      <c r="G44" s="68">
        <v>378</v>
      </c>
      <c r="H44" s="68">
        <v>138</v>
      </c>
      <c r="I44" s="68">
        <v>29</v>
      </c>
      <c r="J44" s="68">
        <v>0</v>
      </c>
      <c r="K44" s="68">
        <f t="shared" si="9"/>
        <v>978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873957.5700000001</v>
      </c>
      <c r="C47" s="22">
        <f aca="true" t="shared" si="11" ref="C47:H47">+C48+C56</f>
        <v>1372171.1500000001</v>
      </c>
      <c r="D47" s="22">
        <f t="shared" si="11"/>
        <v>1783441.2100000002</v>
      </c>
      <c r="E47" s="22">
        <f t="shared" si="11"/>
        <v>826886.37</v>
      </c>
      <c r="F47" s="22">
        <f t="shared" si="11"/>
        <v>1207424.55</v>
      </c>
      <c r="G47" s="22">
        <f t="shared" si="11"/>
        <v>1580106.4800000002</v>
      </c>
      <c r="H47" s="22">
        <f t="shared" si="11"/>
        <v>759999.91</v>
      </c>
      <c r="I47" s="22">
        <f>+I48+I56</f>
        <v>299856.36000000004</v>
      </c>
      <c r="J47" s="22">
        <f>+J48+J56</f>
        <v>549827.72</v>
      </c>
      <c r="K47" s="22">
        <f>SUM(B47:J47)</f>
        <v>9253671.32</v>
      </c>
    </row>
    <row r="48" spans="1:11" ht="17.25" customHeight="1">
      <c r="A48" s="16" t="s">
        <v>46</v>
      </c>
      <c r="B48" s="23">
        <f>SUM(B49:B55)</f>
        <v>856728.41</v>
      </c>
      <c r="C48" s="23">
        <f aca="true" t="shared" si="12" ref="C48:H48">SUM(C49:C55)</f>
        <v>1350002.04</v>
      </c>
      <c r="D48" s="23">
        <f t="shared" si="12"/>
        <v>1758986.9900000002</v>
      </c>
      <c r="E48" s="23">
        <f t="shared" si="12"/>
        <v>805847.5599999999</v>
      </c>
      <c r="F48" s="23">
        <f t="shared" si="12"/>
        <v>1185819.82</v>
      </c>
      <c r="G48" s="23">
        <f t="shared" si="12"/>
        <v>1552171.9300000002</v>
      </c>
      <c r="H48" s="23">
        <f t="shared" si="12"/>
        <v>741717</v>
      </c>
      <c r="I48" s="23">
        <f>SUM(I49:I55)</f>
        <v>299856.36000000004</v>
      </c>
      <c r="J48" s="23">
        <f>SUM(J49:J55)</f>
        <v>536626.83</v>
      </c>
      <c r="K48" s="23">
        <f aca="true" t="shared" si="13" ref="K48:K56">SUM(B48:J48)</f>
        <v>9087756.94</v>
      </c>
    </row>
    <row r="49" spans="1:11" ht="17.25" customHeight="1">
      <c r="A49" s="35" t="s">
        <v>47</v>
      </c>
      <c r="B49" s="23">
        <f aca="true" t="shared" si="14" ref="B49:H49">ROUND(B30*B7,2)</f>
        <v>856308.35</v>
      </c>
      <c r="C49" s="23">
        <f t="shared" si="14"/>
        <v>1347007.93</v>
      </c>
      <c r="D49" s="23">
        <f t="shared" si="14"/>
        <v>1758984.85</v>
      </c>
      <c r="E49" s="23">
        <f t="shared" si="14"/>
        <v>805740.85</v>
      </c>
      <c r="F49" s="23">
        <f t="shared" si="14"/>
        <v>1185275.06</v>
      </c>
      <c r="G49" s="23">
        <f t="shared" si="14"/>
        <v>1551225.32</v>
      </c>
      <c r="H49" s="23">
        <f t="shared" si="14"/>
        <v>716792.03</v>
      </c>
      <c r="I49" s="23">
        <f>ROUND(I30*I7,2)</f>
        <v>299785.71</v>
      </c>
      <c r="J49" s="23">
        <f>ROUND(J30*J7,2)</f>
        <v>536626.83</v>
      </c>
      <c r="K49" s="23">
        <f t="shared" si="13"/>
        <v>9057746.93</v>
      </c>
    </row>
    <row r="50" spans="1:11" ht="17.25" customHeight="1">
      <c r="A50" s="35" t="s">
        <v>48</v>
      </c>
      <c r="B50" s="19">
        <v>0</v>
      </c>
      <c r="C50" s="23">
        <f>ROUND(C31*C7,2)</f>
        <v>2994.11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2994.11</v>
      </c>
    </row>
    <row r="51" spans="1:11" ht="17.25" customHeight="1">
      <c r="A51" s="69" t="s">
        <v>124</v>
      </c>
      <c r="B51" s="70">
        <f>ROUND(B32*B7,2)</f>
        <v>-311.82</v>
      </c>
      <c r="C51" s="64">
        <v>0</v>
      </c>
      <c r="D51" s="70">
        <f aca="true" t="shared" si="15" ref="D51:I51">ROUND(D32*D7,2)</f>
        <v>-2.14</v>
      </c>
      <c r="E51" s="70">
        <f t="shared" si="15"/>
        <v>-73.05</v>
      </c>
      <c r="F51" s="70">
        <f t="shared" si="15"/>
        <v>-392.56</v>
      </c>
      <c r="G51" s="70">
        <f t="shared" si="15"/>
        <v>-671.23</v>
      </c>
      <c r="H51" s="70">
        <f t="shared" si="15"/>
        <v>-215.53</v>
      </c>
      <c r="I51" s="70">
        <f t="shared" si="15"/>
        <v>-53.47</v>
      </c>
      <c r="J51" s="64">
        <v>0</v>
      </c>
      <c r="K51" s="70">
        <f>SUM(B51:J51)</f>
        <v>-1719.8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24549.86</v>
      </c>
      <c r="I53" s="32">
        <f>+I35</f>
        <v>0</v>
      </c>
      <c r="J53" s="32">
        <f>+J35</f>
        <v>0</v>
      </c>
      <c r="K53" s="23">
        <f t="shared" si="13"/>
        <v>24549.86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731.88</v>
      </c>
      <c r="C55" s="19">
        <v>0</v>
      </c>
      <c r="D55" s="37">
        <v>4.28</v>
      </c>
      <c r="E55" s="19">
        <v>179.76</v>
      </c>
      <c r="F55" s="37">
        <v>937.32</v>
      </c>
      <c r="G55" s="37">
        <v>1617.84</v>
      </c>
      <c r="H55" s="37">
        <v>590.64</v>
      </c>
      <c r="I55" s="37">
        <v>124.12</v>
      </c>
      <c r="J55" s="19">
        <v>0</v>
      </c>
      <c r="K55" s="23">
        <f t="shared" si="13"/>
        <v>4185.84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21604.73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165914.38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-144189</v>
      </c>
      <c r="C60" s="36">
        <f t="shared" si="16"/>
        <v>-220738.13</v>
      </c>
      <c r="D60" s="36">
        <f t="shared" si="16"/>
        <v>-237512.75</v>
      </c>
      <c r="E60" s="36">
        <f t="shared" si="16"/>
        <v>-135656.16</v>
      </c>
      <c r="F60" s="36">
        <f t="shared" si="16"/>
        <v>-144602.65</v>
      </c>
      <c r="G60" s="36">
        <f t="shared" si="16"/>
        <v>-164814</v>
      </c>
      <c r="H60" s="36">
        <f t="shared" si="16"/>
        <v>-134253</v>
      </c>
      <c r="I60" s="36">
        <f t="shared" si="16"/>
        <v>-37355.18</v>
      </c>
      <c r="J60" s="36">
        <f t="shared" si="16"/>
        <v>-81757.92</v>
      </c>
      <c r="K60" s="36">
        <f>SUM(B60:J60)</f>
        <v>-1300878.7899999998</v>
      </c>
    </row>
    <row r="61" spans="1:11" ht="18.75" customHeight="1">
      <c r="A61" s="16" t="s">
        <v>79</v>
      </c>
      <c r="B61" s="36">
        <f aca="true" t="shared" si="17" ref="B61:J61">B62+B63+B64+B65+B66+B67</f>
        <v>-144189</v>
      </c>
      <c r="C61" s="36">
        <f t="shared" si="17"/>
        <v>-220575</v>
      </c>
      <c r="D61" s="36">
        <f t="shared" si="17"/>
        <v>-236427</v>
      </c>
      <c r="E61" s="36">
        <f t="shared" si="17"/>
        <v>-128793</v>
      </c>
      <c r="F61" s="36">
        <f t="shared" si="17"/>
        <v>-144222</v>
      </c>
      <c r="G61" s="36">
        <f t="shared" si="17"/>
        <v>-164796</v>
      </c>
      <c r="H61" s="36">
        <f t="shared" si="17"/>
        <v>-134253</v>
      </c>
      <c r="I61" s="36">
        <f t="shared" si="17"/>
        <v>-31593</v>
      </c>
      <c r="J61" s="36">
        <f t="shared" si="17"/>
        <v>-71916</v>
      </c>
      <c r="K61" s="36">
        <f aca="true" t="shared" si="18" ref="K61:K94">SUM(B61:J61)</f>
        <v>-1276764</v>
      </c>
    </row>
    <row r="62" spans="1:11" ht="18.75" customHeight="1">
      <c r="A62" s="12" t="s">
        <v>80</v>
      </c>
      <c r="B62" s="36">
        <f>-ROUND(B9*$D$3,2)</f>
        <v>-144189</v>
      </c>
      <c r="C62" s="36">
        <f aca="true" t="shared" si="19" ref="C62:J62">-ROUND(C9*$D$3,2)</f>
        <v>-220575</v>
      </c>
      <c r="D62" s="36">
        <f t="shared" si="19"/>
        <v>-236427</v>
      </c>
      <c r="E62" s="36">
        <f t="shared" si="19"/>
        <v>-128793</v>
      </c>
      <c r="F62" s="36">
        <f t="shared" si="19"/>
        <v>-144222</v>
      </c>
      <c r="G62" s="36">
        <f t="shared" si="19"/>
        <v>-164796</v>
      </c>
      <c r="H62" s="36">
        <f t="shared" si="19"/>
        <v>-134253</v>
      </c>
      <c r="I62" s="36">
        <f t="shared" si="19"/>
        <v>-31593</v>
      </c>
      <c r="J62" s="36">
        <f t="shared" si="19"/>
        <v>-71916</v>
      </c>
      <c r="K62" s="36">
        <f t="shared" si="18"/>
        <v>-1276764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-6863.16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-5762.18</v>
      </c>
      <c r="J68" s="36">
        <f t="shared" si="20"/>
        <v>-9841.92</v>
      </c>
      <c r="K68" s="36">
        <f t="shared" si="18"/>
        <v>-24114.79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-6863.16</v>
      </c>
      <c r="F92" s="19">
        <v>0</v>
      </c>
      <c r="G92" s="19">
        <v>0</v>
      </c>
      <c r="H92" s="19">
        <v>0</v>
      </c>
      <c r="I92" s="49">
        <v>-3778.19</v>
      </c>
      <c r="J92" s="49">
        <v>-9841.92</v>
      </c>
      <c r="K92" s="49">
        <f t="shared" si="18"/>
        <v>-20483.27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729768.5700000001</v>
      </c>
      <c r="C97" s="24">
        <f t="shared" si="21"/>
        <v>1151433.0200000003</v>
      </c>
      <c r="D97" s="24">
        <f t="shared" si="21"/>
        <v>1545928.4600000002</v>
      </c>
      <c r="E97" s="24">
        <f t="shared" si="21"/>
        <v>691230.21</v>
      </c>
      <c r="F97" s="24">
        <f t="shared" si="21"/>
        <v>1062821.9000000001</v>
      </c>
      <c r="G97" s="24">
        <f t="shared" si="21"/>
        <v>1415292.4800000002</v>
      </c>
      <c r="H97" s="24">
        <f t="shared" si="21"/>
        <v>625746.91</v>
      </c>
      <c r="I97" s="24">
        <f>+I98+I99</f>
        <v>262501.18000000005</v>
      </c>
      <c r="J97" s="24">
        <f>+J98+J99</f>
        <v>468069.8</v>
      </c>
      <c r="K97" s="49">
        <f>SUM(B97:J97)</f>
        <v>7952792.530000001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712539.41</v>
      </c>
      <c r="C98" s="24">
        <f t="shared" si="22"/>
        <v>1129263.9100000001</v>
      </c>
      <c r="D98" s="24">
        <f t="shared" si="22"/>
        <v>1521474.2400000002</v>
      </c>
      <c r="E98" s="24">
        <f t="shared" si="22"/>
        <v>670191.3999999999</v>
      </c>
      <c r="F98" s="24">
        <f t="shared" si="22"/>
        <v>1041217.17</v>
      </c>
      <c r="G98" s="24">
        <f t="shared" si="22"/>
        <v>1387357.9300000002</v>
      </c>
      <c r="H98" s="24">
        <f t="shared" si="22"/>
        <v>607464</v>
      </c>
      <c r="I98" s="24">
        <f t="shared" si="22"/>
        <v>262501.18000000005</v>
      </c>
      <c r="J98" s="24">
        <f t="shared" si="22"/>
        <v>454868.91</v>
      </c>
      <c r="K98" s="49">
        <f>SUM(B98:J98)</f>
        <v>7786878.15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24454.22</v>
      </c>
      <c r="E99" s="24">
        <f t="shared" si="23"/>
        <v>21038.81</v>
      </c>
      <c r="F99" s="24">
        <f t="shared" si="23"/>
        <v>21604.73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165914.38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7952792.520000002</v>
      </c>
      <c r="L105" s="55"/>
    </row>
    <row r="106" spans="1:11" ht="18.75" customHeight="1">
      <c r="A106" s="26" t="s">
        <v>75</v>
      </c>
      <c r="B106" s="27">
        <v>97682.17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97682.17</v>
      </c>
    </row>
    <row r="107" spans="1:11" ht="18.75" customHeight="1">
      <c r="A107" s="26" t="s">
        <v>76</v>
      </c>
      <c r="B107" s="27">
        <v>632086.4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632086.4</v>
      </c>
    </row>
    <row r="108" spans="1:11" ht="18.75" customHeight="1">
      <c r="A108" s="26" t="s">
        <v>77</v>
      </c>
      <c r="B108" s="41">
        <v>0</v>
      </c>
      <c r="C108" s="27">
        <f>+C97</f>
        <v>1151433.0200000003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1151433.0200000003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1545928.4600000002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1545928.4600000002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691230.21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691230.21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208664.7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208664.7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393761.78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393761.78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460395.43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460395.43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440645.63</v>
      </c>
      <c r="H115" s="41">
        <v>0</v>
      </c>
      <c r="I115" s="41">
        <v>0</v>
      </c>
      <c r="J115" s="41">
        <v>0</v>
      </c>
      <c r="K115" s="42">
        <f t="shared" si="24"/>
        <v>440645.63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36365.36</v>
      </c>
      <c r="H116" s="41">
        <v>0</v>
      </c>
      <c r="I116" s="41">
        <v>0</v>
      </c>
      <c r="J116" s="41">
        <v>0</v>
      </c>
      <c r="K116" s="42">
        <f t="shared" si="24"/>
        <v>36365.36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226303.19</v>
      </c>
      <c r="H117" s="41">
        <v>0</v>
      </c>
      <c r="I117" s="41">
        <v>0</v>
      </c>
      <c r="J117" s="41">
        <v>0</v>
      </c>
      <c r="K117" s="42">
        <f t="shared" si="24"/>
        <v>226303.19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188105.15</v>
      </c>
      <c r="H118" s="41">
        <v>0</v>
      </c>
      <c r="I118" s="41">
        <v>0</v>
      </c>
      <c r="J118" s="41">
        <v>0</v>
      </c>
      <c r="K118" s="42">
        <f t="shared" si="24"/>
        <v>188105.15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523873.15</v>
      </c>
      <c r="H119" s="41">
        <v>0</v>
      </c>
      <c r="I119" s="41">
        <v>0</v>
      </c>
      <c r="J119" s="41">
        <v>0</v>
      </c>
      <c r="K119" s="42">
        <f t="shared" si="24"/>
        <v>523873.15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213805.86</v>
      </c>
      <c r="I120" s="41">
        <v>0</v>
      </c>
      <c r="J120" s="41">
        <v>0</v>
      </c>
      <c r="K120" s="42">
        <f t="shared" si="24"/>
        <v>213805.86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411941.03</v>
      </c>
      <c r="I121" s="41">
        <v>0</v>
      </c>
      <c r="J121" s="41">
        <v>0</v>
      </c>
      <c r="K121" s="42">
        <f t="shared" si="24"/>
        <v>411941.03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262501.18</v>
      </c>
      <c r="J122" s="41">
        <v>0</v>
      </c>
      <c r="K122" s="42">
        <f t="shared" si="24"/>
        <v>262501.18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468069.8</v>
      </c>
      <c r="K123" s="45">
        <f t="shared" si="24"/>
        <v>468069.8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2014-12-29T18:21:31Z</dcterms:modified>
  <cp:category/>
  <cp:version/>
  <cp:contentType/>
  <cp:contentStatus/>
</cp:coreProperties>
</file>