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<sst xmlns="http://schemas.openxmlformats.org/spreadsheetml/2006/main" count="129" uniqueCount="129">
  <si>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</si>
  <si>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</si>
  <si>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</si>
  <si>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</si>
  <si>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</si>
  <si>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</si>
  <si>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</si>
  <si>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</si>
  <si>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</si>
  <si>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</si>
  <si>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</si>
  <si>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</si>
  <si>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</si>
  <si>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</si>
  <si>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</si>
  <si>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</si>
  <si>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</si>
  <si>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</si>
  <si>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</si>
  <si>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</si>
  <si>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</si>
  <si>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</si>
  <si>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</si>
  <si>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</si>
  <si>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</si>
  <si>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</si>
  <si>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</si>
  <si>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</si>
  <si>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</si>
  <si>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</si>
  <si>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</si>
  <si>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</si>
  <si>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</si>
  <si>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</si>
  <si>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</si>
  <si>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</si>
  <si>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</si>
  <si>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</si>
  <si>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</si>
  <si>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</si>
  <si>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</si>
  <si>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</si>
  <si>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</si>
  <si>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</si>
  <si>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</si>
  <si>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</si>
  <si>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</si>
  <si>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</si>
  <si>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</si>
  <si>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</si>
  <si>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</si>
  <si>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</si>
  <si>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</si>
  <si>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</si>
  <si>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</si>
  <si>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</si>
  <si>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</si>
  <si>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</si>
  <si>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</si>
  <si>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</si>
  <si>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</si>
  <si>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</si>
  <si>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</si>
  <si>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</si>
  <si>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</si>
  <si>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</si>
  <si>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</si>
  <si>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</si>
  <si>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</si>
  <si>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</si>
  <si>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</si>
  <si>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</si>
  <si>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</si>
  <si>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</si>
  <si>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</si>
  <si>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</si>
  <si>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</si>
  <si>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</si>
  <si>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</si>
  <si>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</si>
  <si>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</si>
  <si>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</si>
  <si>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</si>
  <si>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</si>
  <si>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</si>
  <si>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</si>
  <si>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</si>
  <si>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</si>
  <si>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</si>
  <si>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</si>
  <si>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</si>
  <si>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</si>
  <si>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</si>
  <si>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</si>
  <si>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</si>
  <si>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</si>
  <si>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</si>
  <si>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</si>
  <si>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</si>
  <si>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</si>
  <si>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</si>
  <si>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</si>
  <si>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</si>
  <si>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</si>
  <si>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</si>
  <si>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</si>
  <si>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</si>
  <si>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</si>
  <si>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</si>
  <si>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</si>
  <si>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</si>
  <si>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</si>
  <si>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</si>
  <si>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</si>
  <si>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</si>
  <si>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</si>
  <si>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</si>
  <si>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</si>
  <si>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</si>
  <si>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</si>
  <si>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</si>
  <si>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</si>
  <si>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</si>
  <si>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</si>
  <si>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OPERAÇÃO 19/12/14 - VENCIMENTO 29/12/14</t>
  </si>
  <si>
    <t>6.3. Revisão de Remuneração pelo Transporte Coletivo  (1)</t>
  </si>
  <si>
    <t>Notas:</t>
  </si>
  <si>
    <t xml:space="preserve"> (1) - Passageiros transportados, processados pelo sistema de bilhetagem eletrônica, referentes ao mês de novembro/14 (  536.239 passageiros).</t>
  </si>
  <si>
    <t xml:space="preserve">     - Ajuste dos valores da energia para tração dos trólebus de agosto/14 (Ambiental).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</si>
</sst>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0" t="s">
        <v>83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21">
      <c r="A2" s="71" t="s">
        <v>124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72" t="s">
        <v>15</v>
      </c>
      <c r="B4" s="74" t="s">
        <v>110</v>
      </c>
      <c r="C4" s="75"/>
      <c r="D4" s="75"/>
      <c r="E4" s="75"/>
      <c r="F4" s="75"/>
      <c r="G4" s="75"/>
      <c r="H4" s="75"/>
      <c r="I4" s="75"/>
      <c r="J4" s="76"/>
      <c r="K4" s="73" t="s">
        <v>16</v>
      </c>
    </row>
    <row r="5" spans="1:11" ht="38.25">
      <c r="A5" s="72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77" t="s">
        <v>109</v>
      </c>
      <c r="J5" s="77" t="s">
        <v>108</v>
      </c>
      <c r="K5" s="72"/>
    </row>
    <row r="6" spans="1:11" ht="18.75" customHeight="1">
      <c r="A6" s="7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8"/>
      <c r="J6" s="78"/>
      <c r="K6" s="72"/>
    </row>
    <row r="7" spans="1:12" ht="17.25" customHeight="1">
      <c r="A7" s="8" t="s">
        <v>30</v>
      </c>
      <c r="B7" s="9">
        <f aca="true" t="shared" si="0" ref="B7:K7">+B8+B20+B24+B27</f>
        <v>531354</v>
      </c>
      <c r="C7" s="9">
        <f t="shared" si="0"/>
        <v>738345</v>
      </c>
      <c r="D7" s="9">
        <f t="shared" si="0"/>
        <v>767228</v>
      </c>
      <c r="E7" s="9">
        <f t="shared" si="0"/>
        <v>506384</v>
      </c>
      <c r="F7" s="9">
        <f t="shared" si="0"/>
        <v>706077</v>
      </c>
      <c r="G7" s="9">
        <f t="shared" si="0"/>
        <v>1140120</v>
      </c>
      <c r="H7" s="9">
        <f t="shared" si="0"/>
        <v>512701</v>
      </c>
      <c r="I7" s="9">
        <f t="shared" si="0"/>
        <v>108184</v>
      </c>
      <c r="J7" s="9">
        <f t="shared" si="0"/>
        <v>284196</v>
      </c>
      <c r="K7" s="9">
        <f t="shared" si="0"/>
        <v>5294589</v>
      </c>
      <c r="L7" s="53"/>
    </row>
    <row r="8" spans="1:11" ht="17.25" customHeight="1">
      <c r="A8" s="10" t="s">
        <v>116</v>
      </c>
      <c r="B8" s="11">
        <f>B9+B12+B16</f>
        <v>317712</v>
      </c>
      <c r="C8" s="11">
        <f aca="true" t="shared" si="1" ref="C8:J8">C9+C12+C16</f>
        <v>445391</v>
      </c>
      <c r="D8" s="11">
        <f t="shared" si="1"/>
        <v>440914</v>
      </c>
      <c r="E8" s="11">
        <f t="shared" si="1"/>
        <v>300802</v>
      </c>
      <c r="F8" s="11">
        <f t="shared" si="1"/>
        <v>397452</v>
      </c>
      <c r="G8" s="11">
        <f t="shared" si="1"/>
        <v>621889</v>
      </c>
      <c r="H8" s="11">
        <f t="shared" si="1"/>
        <v>317098</v>
      </c>
      <c r="I8" s="11">
        <f t="shared" si="1"/>
        <v>57591</v>
      </c>
      <c r="J8" s="11">
        <f t="shared" si="1"/>
        <v>162222</v>
      </c>
      <c r="K8" s="11">
        <f>SUM(B8:J8)</f>
        <v>3061071</v>
      </c>
    </row>
    <row r="9" spans="1:11" ht="17.25" customHeight="1">
      <c r="A9" s="15" t="s">
        <v>17</v>
      </c>
      <c r="B9" s="13">
        <f>+B10+B11</f>
        <v>56229</v>
      </c>
      <c r="C9" s="13">
        <f aca="true" t="shared" si="2" ref="C9:J9">+C10+C11</f>
        <v>82910</v>
      </c>
      <c r="D9" s="13">
        <f t="shared" si="2"/>
        <v>77901</v>
      </c>
      <c r="E9" s="13">
        <f t="shared" si="2"/>
        <v>51403</v>
      </c>
      <c r="F9" s="13">
        <f t="shared" si="2"/>
        <v>58714</v>
      </c>
      <c r="G9" s="13">
        <f t="shared" si="2"/>
        <v>71389</v>
      </c>
      <c r="H9" s="13">
        <f t="shared" si="2"/>
        <v>63491</v>
      </c>
      <c r="I9" s="13">
        <f t="shared" si="2"/>
        <v>12112</v>
      </c>
      <c r="J9" s="13">
        <f t="shared" si="2"/>
        <v>24883</v>
      </c>
      <c r="K9" s="11">
        <f>SUM(B9:J9)</f>
        <v>499032</v>
      </c>
    </row>
    <row r="10" spans="1:11" ht="17.25" customHeight="1">
      <c r="A10" s="30" t="s">
        <v>18</v>
      </c>
      <c r="B10" s="13">
        <v>56229</v>
      </c>
      <c r="C10" s="13">
        <v>82910</v>
      </c>
      <c r="D10" s="13">
        <v>77901</v>
      </c>
      <c r="E10" s="13">
        <v>51403</v>
      </c>
      <c r="F10" s="13">
        <v>58714</v>
      </c>
      <c r="G10" s="13">
        <v>71389</v>
      </c>
      <c r="H10" s="13">
        <v>63491</v>
      </c>
      <c r="I10" s="13">
        <v>12112</v>
      </c>
      <c r="J10" s="13">
        <v>24883</v>
      </c>
      <c r="K10" s="11">
        <f>SUM(B10:J10)</f>
        <v>499032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256238</v>
      </c>
      <c r="C12" s="17">
        <f t="shared" si="3"/>
        <v>354574</v>
      </c>
      <c r="D12" s="17">
        <f t="shared" si="3"/>
        <v>356247</v>
      </c>
      <c r="E12" s="17">
        <f t="shared" si="3"/>
        <v>244500</v>
      </c>
      <c r="F12" s="17">
        <f t="shared" si="3"/>
        <v>331742</v>
      </c>
      <c r="G12" s="17">
        <f t="shared" si="3"/>
        <v>539204</v>
      </c>
      <c r="H12" s="17">
        <f t="shared" si="3"/>
        <v>248464</v>
      </c>
      <c r="I12" s="17">
        <f t="shared" si="3"/>
        <v>44350</v>
      </c>
      <c r="J12" s="17">
        <f t="shared" si="3"/>
        <v>134690</v>
      </c>
      <c r="K12" s="11">
        <f aca="true" t="shared" si="4" ref="K12:K27">SUM(B12:J12)</f>
        <v>2510009</v>
      </c>
    </row>
    <row r="13" spans="1:13" ht="17.25" customHeight="1">
      <c r="A13" s="14" t="s">
        <v>20</v>
      </c>
      <c r="B13" s="13">
        <v>126110</v>
      </c>
      <c r="C13" s="13">
        <v>184697</v>
      </c>
      <c r="D13" s="13">
        <v>191430</v>
      </c>
      <c r="E13" s="13">
        <v>129240</v>
      </c>
      <c r="F13" s="13">
        <v>173153</v>
      </c>
      <c r="G13" s="13">
        <v>268471</v>
      </c>
      <c r="H13" s="13">
        <v>120683</v>
      </c>
      <c r="I13" s="13">
        <v>25323</v>
      </c>
      <c r="J13" s="13">
        <v>72547</v>
      </c>
      <c r="K13" s="11">
        <f t="shared" si="4"/>
        <v>1291654</v>
      </c>
      <c r="L13" s="53"/>
      <c r="M13" s="54"/>
    </row>
    <row r="14" spans="1:12" ht="17.25" customHeight="1">
      <c r="A14" s="14" t="s">
        <v>21</v>
      </c>
      <c r="B14" s="13">
        <v>113340</v>
      </c>
      <c r="C14" s="13">
        <v>145112</v>
      </c>
      <c r="D14" s="13">
        <v>141869</v>
      </c>
      <c r="E14" s="13">
        <v>100503</v>
      </c>
      <c r="F14" s="13">
        <v>138390</v>
      </c>
      <c r="G14" s="13">
        <v>243488</v>
      </c>
      <c r="H14" s="13">
        <v>111713</v>
      </c>
      <c r="I14" s="13">
        <v>15963</v>
      </c>
      <c r="J14" s="13">
        <v>53535</v>
      </c>
      <c r="K14" s="11">
        <f t="shared" si="4"/>
        <v>1063913</v>
      </c>
      <c r="L14" s="53"/>
    </row>
    <row r="15" spans="1:11" ht="17.25" customHeight="1">
      <c r="A15" s="14" t="s">
        <v>22</v>
      </c>
      <c r="B15" s="13">
        <v>16788</v>
      </c>
      <c r="C15" s="13">
        <v>24765</v>
      </c>
      <c r="D15" s="13">
        <v>22948</v>
      </c>
      <c r="E15" s="13">
        <v>14757</v>
      </c>
      <c r="F15" s="13">
        <v>20199</v>
      </c>
      <c r="G15" s="13">
        <v>27245</v>
      </c>
      <c r="H15" s="13">
        <v>16068</v>
      </c>
      <c r="I15" s="13">
        <v>3064</v>
      </c>
      <c r="J15" s="13">
        <v>8608</v>
      </c>
      <c r="K15" s="11">
        <f t="shared" si="4"/>
        <v>154442</v>
      </c>
    </row>
    <row r="16" spans="1:11" ht="17.25" customHeight="1">
      <c r="A16" s="15" t="s">
        <v>112</v>
      </c>
      <c r="B16" s="13">
        <f>B17+B18+B19</f>
        <v>5245</v>
      </c>
      <c r="C16" s="13">
        <f aca="true" t="shared" si="5" ref="C16:J16">C17+C18+C19</f>
        <v>7907</v>
      </c>
      <c r="D16" s="13">
        <f t="shared" si="5"/>
        <v>6766</v>
      </c>
      <c r="E16" s="13">
        <f t="shared" si="5"/>
        <v>4899</v>
      </c>
      <c r="F16" s="13">
        <f t="shared" si="5"/>
        <v>6996</v>
      </c>
      <c r="G16" s="13">
        <f t="shared" si="5"/>
        <v>11296</v>
      </c>
      <c r="H16" s="13">
        <f t="shared" si="5"/>
        <v>5143</v>
      </c>
      <c r="I16" s="13">
        <f t="shared" si="5"/>
        <v>1129</v>
      </c>
      <c r="J16" s="13">
        <f t="shared" si="5"/>
        <v>2649</v>
      </c>
      <c r="K16" s="11">
        <f t="shared" si="4"/>
        <v>52030</v>
      </c>
    </row>
    <row r="17" spans="1:11" ht="17.25" customHeight="1">
      <c r="A17" s="14" t="s">
        <v>113</v>
      </c>
      <c r="B17" s="13">
        <v>3573</v>
      </c>
      <c r="C17" s="13">
        <v>5604</v>
      </c>
      <c r="D17" s="13">
        <v>4827</v>
      </c>
      <c r="E17" s="13">
        <v>3480</v>
      </c>
      <c r="F17" s="13">
        <v>4945</v>
      </c>
      <c r="G17" s="13">
        <v>7991</v>
      </c>
      <c r="H17" s="13">
        <v>3707</v>
      </c>
      <c r="I17" s="13">
        <v>837</v>
      </c>
      <c r="J17" s="13">
        <v>1878</v>
      </c>
      <c r="K17" s="11">
        <f t="shared" si="4"/>
        <v>36842</v>
      </c>
    </row>
    <row r="18" spans="1:11" ht="17.25" customHeight="1">
      <c r="A18" s="14" t="s">
        <v>114</v>
      </c>
      <c r="B18" s="13">
        <v>388</v>
      </c>
      <c r="C18" s="13">
        <v>554</v>
      </c>
      <c r="D18" s="13">
        <v>428</v>
      </c>
      <c r="E18" s="13">
        <v>447</v>
      </c>
      <c r="F18" s="13">
        <v>465</v>
      </c>
      <c r="G18" s="13">
        <v>1049</v>
      </c>
      <c r="H18" s="13">
        <v>339</v>
      </c>
      <c r="I18" s="13">
        <v>68</v>
      </c>
      <c r="J18" s="13">
        <v>169</v>
      </c>
      <c r="K18" s="11">
        <f t="shared" si="4"/>
        <v>3907</v>
      </c>
    </row>
    <row r="19" spans="1:11" ht="17.25" customHeight="1">
      <c r="A19" s="14" t="s">
        <v>115</v>
      </c>
      <c r="B19" s="13">
        <v>1284</v>
      </c>
      <c r="C19" s="13">
        <v>1749</v>
      </c>
      <c r="D19" s="13">
        <v>1511</v>
      </c>
      <c r="E19" s="13">
        <v>972</v>
      </c>
      <c r="F19" s="13">
        <v>1586</v>
      </c>
      <c r="G19" s="13">
        <v>2256</v>
      </c>
      <c r="H19" s="13">
        <v>1097</v>
      </c>
      <c r="I19" s="13">
        <v>224</v>
      </c>
      <c r="J19" s="13">
        <v>602</v>
      </c>
      <c r="K19" s="11">
        <f t="shared" si="4"/>
        <v>11281</v>
      </c>
    </row>
    <row r="20" spans="1:11" ht="17.25" customHeight="1">
      <c r="A20" s="16" t="s">
        <v>23</v>
      </c>
      <c r="B20" s="11">
        <f>+B21+B22+B23</f>
        <v>169462</v>
      </c>
      <c r="C20" s="11">
        <f aca="true" t="shared" si="6" ref="C20:J20">+C21+C22+C23</f>
        <v>217320</v>
      </c>
      <c r="D20" s="11">
        <f t="shared" si="6"/>
        <v>238809</v>
      </c>
      <c r="E20" s="11">
        <f t="shared" si="6"/>
        <v>152856</v>
      </c>
      <c r="F20" s="11">
        <f t="shared" si="6"/>
        <v>244453</v>
      </c>
      <c r="G20" s="11">
        <f t="shared" si="6"/>
        <v>442861</v>
      </c>
      <c r="H20" s="11">
        <f t="shared" si="6"/>
        <v>153229</v>
      </c>
      <c r="I20" s="11">
        <f t="shared" si="6"/>
        <v>35434</v>
      </c>
      <c r="J20" s="11">
        <f t="shared" si="6"/>
        <v>85248</v>
      </c>
      <c r="K20" s="11">
        <f t="shared" si="4"/>
        <v>1739672</v>
      </c>
    </row>
    <row r="21" spans="1:12" ht="17.25" customHeight="1">
      <c r="A21" s="12" t="s">
        <v>24</v>
      </c>
      <c r="B21" s="13">
        <v>94741</v>
      </c>
      <c r="C21" s="13">
        <v>132113</v>
      </c>
      <c r="D21" s="13">
        <v>147074</v>
      </c>
      <c r="E21" s="13">
        <v>92944</v>
      </c>
      <c r="F21" s="13">
        <v>143651</v>
      </c>
      <c r="G21" s="13">
        <v>244514</v>
      </c>
      <c r="H21" s="13">
        <v>89351</v>
      </c>
      <c r="I21" s="13">
        <v>22449</v>
      </c>
      <c r="J21" s="13">
        <v>51685</v>
      </c>
      <c r="K21" s="11">
        <f t="shared" si="4"/>
        <v>1018522</v>
      </c>
      <c r="L21" s="53"/>
    </row>
    <row r="22" spans="1:12" ht="17.25" customHeight="1">
      <c r="A22" s="12" t="s">
        <v>25</v>
      </c>
      <c r="B22" s="13">
        <v>64567</v>
      </c>
      <c r="C22" s="13">
        <v>71547</v>
      </c>
      <c r="D22" s="13">
        <v>77781</v>
      </c>
      <c r="E22" s="13">
        <v>52170</v>
      </c>
      <c r="F22" s="13">
        <v>87430</v>
      </c>
      <c r="G22" s="13">
        <v>178175</v>
      </c>
      <c r="H22" s="13">
        <v>55422</v>
      </c>
      <c r="I22" s="13">
        <v>10920</v>
      </c>
      <c r="J22" s="13">
        <v>28485</v>
      </c>
      <c r="K22" s="11">
        <f t="shared" si="4"/>
        <v>626497</v>
      </c>
      <c r="L22" s="53"/>
    </row>
    <row r="23" spans="1:11" ht="17.25" customHeight="1">
      <c r="A23" s="12" t="s">
        <v>26</v>
      </c>
      <c r="B23" s="13">
        <v>10154</v>
      </c>
      <c r="C23" s="13">
        <v>13660</v>
      </c>
      <c r="D23" s="13">
        <v>13954</v>
      </c>
      <c r="E23" s="13">
        <v>7742</v>
      </c>
      <c r="F23" s="13">
        <v>13372</v>
      </c>
      <c r="G23" s="13">
        <v>20172</v>
      </c>
      <c r="H23" s="13">
        <v>8456</v>
      </c>
      <c r="I23" s="13">
        <v>2065</v>
      </c>
      <c r="J23" s="13">
        <v>5078</v>
      </c>
      <c r="K23" s="11">
        <f t="shared" si="4"/>
        <v>94653</v>
      </c>
    </row>
    <row r="24" spans="1:11" ht="17.25" customHeight="1">
      <c r="A24" s="16" t="s">
        <v>27</v>
      </c>
      <c r="B24" s="13">
        <v>44180</v>
      </c>
      <c r="C24" s="13">
        <v>75634</v>
      </c>
      <c r="D24" s="13">
        <v>87505</v>
      </c>
      <c r="E24" s="13">
        <v>52726</v>
      </c>
      <c r="F24" s="13">
        <v>64172</v>
      </c>
      <c r="G24" s="13">
        <v>75370</v>
      </c>
      <c r="H24" s="13">
        <v>37175</v>
      </c>
      <c r="I24" s="13">
        <v>15159</v>
      </c>
      <c r="J24" s="13">
        <v>36726</v>
      </c>
      <c r="K24" s="11">
        <f t="shared" si="4"/>
        <v>488647</v>
      </c>
    </row>
    <row r="25" spans="1:12" ht="17.25" customHeight="1">
      <c r="A25" s="12" t="s">
        <v>28</v>
      </c>
      <c r="B25" s="13">
        <v>28275</v>
      </c>
      <c r="C25" s="13">
        <v>48406</v>
      </c>
      <c r="D25" s="13">
        <v>56003</v>
      </c>
      <c r="E25" s="13">
        <v>33745</v>
      </c>
      <c r="F25" s="13">
        <v>41070</v>
      </c>
      <c r="G25" s="13">
        <v>48237</v>
      </c>
      <c r="H25" s="13">
        <v>23792</v>
      </c>
      <c r="I25" s="13">
        <v>9702</v>
      </c>
      <c r="J25" s="13">
        <v>23505</v>
      </c>
      <c r="K25" s="11">
        <f t="shared" si="4"/>
        <v>312735</v>
      </c>
      <c r="L25" s="53"/>
    </row>
    <row r="26" spans="1:12" ht="17.25" customHeight="1">
      <c r="A26" s="12" t="s">
        <v>29</v>
      </c>
      <c r="B26" s="13">
        <v>15905</v>
      </c>
      <c r="C26" s="13">
        <v>27228</v>
      </c>
      <c r="D26" s="13">
        <v>31502</v>
      </c>
      <c r="E26" s="13">
        <v>18981</v>
      </c>
      <c r="F26" s="13">
        <v>23102</v>
      </c>
      <c r="G26" s="13">
        <v>27133</v>
      </c>
      <c r="H26" s="13">
        <v>13383</v>
      </c>
      <c r="I26" s="13">
        <v>5457</v>
      </c>
      <c r="J26" s="13">
        <v>13221</v>
      </c>
      <c r="K26" s="11">
        <f t="shared" si="4"/>
        <v>175912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5199</v>
      </c>
      <c r="I27" s="11">
        <v>0</v>
      </c>
      <c r="J27" s="11">
        <v>0</v>
      </c>
      <c r="K27" s="11">
        <f t="shared" si="4"/>
        <v>5199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60">
        <f>SUM(B30:B33)</f>
        <v>2.4128210599999997</v>
      </c>
      <c r="C29" s="60">
        <f aca="true" t="shared" si="7" ref="C29:J29">SUM(C30:C33)</f>
        <v>2.753106</v>
      </c>
      <c r="D29" s="60">
        <f t="shared" si="7"/>
        <v>3.0994962299999997</v>
      </c>
      <c r="E29" s="60">
        <f t="shared" si="7"/>
        <v>2.63576102</v>
      </c>
      <c r="F29" s="60">
        <f t="shared" si="7"/>
        <v>2.5582376100000004</v>
      </c>
      <c r="G29" s="60">
        <f t="shared" si="7"/>
        <v>2.20044744</v>
      </c>
      <c r="H29" s="60">
        <f t="shared" si="7"/>
        <v>2.523441</v>
      </c>
      <c r="I29" s="60">
        <f t="shared" si="7"/>
        <v>4.47990076</v>
      </c>
      <c r="J29" s="60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61" t="s">
        <v>122</v>
      </c>
      <c r="B32" s="62">
        <v>-0.00087894</v>
      </c>
      <c r="C32" s="62">
        <v>0</v>
      </c>
      <c r="D32" s="62">
        <v>-3.77E-06</v>
      </c>
      <c r="E32" s="62">
        <v>-0.00023898</v>
      </c>
      <c r="F32" s="62">
        <v>-0.00076239</v>
      </c>
      <c r="G32" s="62">
        <v>-0.00095256</v>
      </c>
      <c r="H32" s="62">
        <v>-0.000759</v>
      </c>
      <c r="I32" s="62">
        <v>-0.00079924</v>
      </c>
      <c r="J32" s="32">
        <v>0</v>
      </c>
      <c r="K32" s="63">
        <v>0</v>
      </c>
    </row>
    <row r="33" spans="1:11" ht="17.25" customHeight="1">
      <c r="A33" s="31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81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14662.56</v>
      </c>
      <c r="I35" s="19">
        <v>0</v>
      </c>
      <c r="J35" s="19">
        <v>0</v>
      </c>
      <c r="K35" s="23">
        <f>SUM(B35:J35)</f>
        <v>14662.56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731.88</v>
      </c>
      <c r="C39" s="19">
        <f aca="true" t="shared" si="8" ref="C39:J39">+C43</f>
        <v>0</v>
      </c>
      <c r="D39" s="23">
        <f t="shared" si="8"/>
        <v>4.28</v>
      </c>
      <c r="E39" s="19">
        <f t="shared" si="8"/>
        <v>179.76</v>
      </c>
      <c r="F39" s="23">
        <f t="shared" si="8"/>
        <v>843.16</v>
      </c>
      <c r="G39" s="23">
        <f t="shared" si="8"/>
        <v>1617.84</v>
      </c>
      <c r="H39" s="23">
        <f t="shared" si="8"/>
        <v>590.64</v>
      </c>
      <c r="I39" s="19">
        <f t="shared" si="8"/>
        <v>124.12</v>
      </c>
      <c r="J39" s="19">
        <f t="shared" si="8"/>
        <v>0</v>
      </c>
      <c r="K39" s="23">
        <f aca="true" t="shared" si="9" ref="K39:K44">SUM(B39:J39)</f>
        <v>4091.68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121</v>
      </c>
      <c r="B43" s="65">
        <f>ROUND(B44*B45,2)</f>
        <v>731.88</v>
      </c>
      <c r="C43" s="63">
        <v>0</v>
      </c>
      <c r="D43" s="65">
        <f aca="true" t="shared" si="10" ref="D43:I43">ROUND(D44*D45,2)</f>
        <v>4.28</v>
      </c>
      <c r="E43" s="65">
        <f t="shared" si="10"/>
        <v>179.76</v>
      </c>
      <c r="F43" s="65">
        <f t="shared" si="10"/>
        <v>843.16</v>
      </c>
      <c r="G43" s="65">
        <f t="shared" si="10"/>
        <v>1617.84</v>
      </c>
      <c r="H43" s="65">
        <f t="shared" si="10"/>
        <v>590.64</v>
      </c>
      <c r="I43" s="65">
        <f t="shared" si="10"/>
        <v>124.12</v>
      </c>
      <c r="J43" s="63">
        <v>0</v>
      </c>
      <c r="K43" s="65">
        <f t="shared" si="9"/>
        <v>4091.68</v>
      </c>
    </row>
    <row r="44" spans="1:11" ht="17.25" customHeight="1">
      <c r="A44" s="66" t="s">
        <v>43</v>
      </c>
      <c r="B44" s="67">
        <v>171</v>
      </c>
      <c r="C44" s="67">
        <v>0</v>
      </c>
      <c r="D44" s="67">
        <v>1</v>
      </c>
      <c r="E44" s="67">
        <v>42</v>
      </c>
      <c r="F44" s="67">
        <v>197</v>
      </c>
      <c r="G44" s="67">
        <v>378</v>
      </c>
      <c r="H44" s="67">
        <v>138</v>
      </c>
      <c r="I44" s="67">
        <v>29</v>
      </c>
      <c r="J44" s="67">
        <v>0</v>
      </c>
      <c r="K44" s="67">
        <f t="shared" si="9"/>
        <v>956</v>
      </c>
    </row>
    <row r="45" spans="1:12" ht="17.25" customHeight="1">
      <c r="A45" s="66" t="s">
        <v>44</v>
      </c>
      <c r="B45" s="65">
        <v>4.28</v>
      </c>
      <c r="C45" s="63">
        <v>0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0</v>
      </c>
      <c r="K45" s="65">
        <v>4.28</v>
      </c>
      <c r="L45" s="58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1300023.1599999997</v>
      </c>
      <c r="C47" s="22">
        <f aca="true" t="shared" si="11" ref="C47:H47">+C48+C56</f>
        <v>2054911.1600000001</v>
      </c>
      <c r="D47" s="22">
        <f t="shared" si="11"/>
        <v>2402478.8</v>
      </c>
      <c r="E47" s="22">
        <f t="shared" si="11"/>
        <v>1355925.77</v>
      </c>
      <c r="F47" s="22">
        <f t="shared" si="11"/>
        <v>1829573.0699999998</v>
      </c>
      <c r="G47" s="22">
        <f t="shared" si="11"/>
        <v>2538326.53</v>
      </c>
      <c r="H47" s="22">
        <f t="shared" si="11"/>
        <v>1327306.83</v>
      </c>
      <c r="I47" s="22">
        <f>+I48+I56</f>
        <v>484777.70999999996</v>
      </c>
      <c r="J47" s="22">
        <f>+J48+J56</f>
        <v>768224.4</v>
      </c>
      <c r="K47" s="22">
        <f>SUM(B47:J47)</f>
        <v>14061547.429999998</v>
      </c>
    </row>
    <row r="48" spans="1:11" ht="17.25" customHeight="1">
      <c r="A48" s="16" t="s">
        <v>46</v>
      </c>
      <c r="B48" s="23">
        <f>SUM(B49:B55)</f>
        <v>1282793.9999999998</v>
      </c>
      <c r="C48" s="23">
        <f aca="true" t="shared" si="12" ref="C48:H48">SUM(C49:C55)</f>
        <v>2032742.05</v>
      </c>
      <c r="D48" s="23">
        <f t="shared" si="12"/>
        <v>2378024.5799999996</v>
      </c>
      <c r="E48" s="23">
        <f t="shared" si="12"/>
        <v>1334886.96</v>
      </c>
      <c r="F48" s="23">
        <f t="shared" si="12"/>
        <v>1807155.89</v>
      </c>
      <c r="G48" s="23">
        <f t="shared" si="12"/>
        <v>2510391.98</v>
      </c>
      <c r="H48" s="23">
        <f t="shared" si="12"/>
        <v>1309023.9200000002</v>
      </c>
      <c r="I48" s="23">
        <f>SUM(I49:I55)</f>
        <v>484777.70999999996</v>
      </c>
      <c r="J48" s="23">
        <f>SUM(J49:J55)</f>
        <v>755023.51</v>
      </c>
      <c r="K48" s="23">
        <f aca="true" t="shared" si="13" ref="K48:K56">SUM(B48:J48)</f>
        <v>13894820.6</v>
      </c>
    </row>
    <row r="49" spans="1:11" ht="17.25" customHeight="1">
      <c r="A49" s="35" t="s">
        <v>47</v>
      </c>
      <c r="B49" s="23">
        <f aca="true" t="shared" si="14" ref="B49:H49">ROUND(B30*B7,2)</f>
        <v>1282529.15</v>
      </c>
      <c r="C49" s="23">
        <f t="shared" si="14"/>
        <v>2028233.72</v>
      </c>
      <c r="D49" s="23">
        <f t="shared" si="14"/>
        <v>2378023.19</v>
      </c>
      <c r="E49" s="23">
        <f t="shared" si="14"/>
        <v>1334828.22</v>
      </c>
      <c r="F49" s="23">
        <f t="shared" si="14"/>
        <v>1806851.04</v>
      </c>
      <c r="G49" s="23">
        <f t="shared" si="14"/>
        <v>2509860.17</v>
      </c>
      <c r="H49" s="23">
        <f t="shared" si="14"/>
        <v>1294159.86</v>
      </c>
      <c r="I49" s="23">
        <f>ROUND(I30*I7,2)</f>
        <v>484740.05</v>
      </c>
      <c r="J49" s="23">
        <f>ROUND(J30*J7,2)</f>
        <v>755023.51</v>
      </c>
      <c r="K49" s="23">
        <f t="shared" si="13"/>
        <v>13874248.91</v>
      </c>
    </row>
    <row r="50" spans="1:11" ht="17.25" customHeight="1">
      <c r="A50" s="35" t="s">
        <v>48</v>
      </c>
      <c r="B50" s="19">
        <v>0</v>
      </c>
      <c r="C50" s="23">
        <f>ROUND(C31*C7,2)</f>
        <v>4508.33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4508.33</v>
      </c>
    </row>
    <row r="51" spans="1:11" ht="17.25" customHeight="1">
      <c r="A51" s="68" t="s">
        <v>123</v>
      </c>
      <c r="B51" s="69">
        <f>ROUND(B32*B7,2)</f>
        <v>-467.03</v>
      </c>
      <c r="C51" s="63">
        <v>0</v>
      </c>
      <c r="D51" s="69">
        <f aca="true" t="shared" si="15" ref="D51:I51">ROUND(D32*D7,2)</f>
        <v>-2.89</v>
      </c>
      <c r="E51" s="69">
        <f t="shared" si="15"/>
        <v>-121.02</v>
      </c>
      <c r="F51" s="69">
        <f t="shared" si="15"/>
        <v>-538.31</v>
      </c>
      <c r="G51" s="69">
        <f t="shared" si="15"/>
        <v>-1086.03</v>
      </c>
      <c r="H51" s="69">
        <f t="shared" si="15"/>
        <v>-389.14</v>
      </c>
      <c r="I51" s="69">
        <f t="shared" si="15"/>
        <v>-86.46</v>
      </c>
      <c r="J51" s="63">
        <v>0</v>
      </c>
      <c r="K51" s="69">
        <f>SUM(B51:J51)</f>
        <v>-2690.8799999999997</v>
      </c>
    </row>
    <row r="52" spans="1:11" ht="17.25" customHeight="1">
      <c r="A52" s="35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14662.56</v>
      </c>
      <c r="I53" s="32">
        <f>+I35</f>
        <v>0</v>
      </c>
      <c r="J53" s="32">
        <f>+J35</f>
        <v>0</v>
      </c>
      <c r="K53" s="23">
        <f t="shared" si="13"/>
        <v>14662.56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7">
        <v>731.88</v>
      </c>
      <c r="C55" s="19">
        <v>0</v>
      </c>
      <c r="D55" s="37">
        <v>4.28</v>
      </c>
      <c r="E55" s="19">
        <v>179.76</v>
      </c>
      <c r="F55" s="37">
        <v>843.16</v>
      </c>
      <c r="G55" s="37">
        <v>1617.84</v>
      </c>
      <c r="H55" s="37">
        <v>590.64</v>
      </c>
      <c r="I55" s="37">
        <v>124.12</v>
      </c>
      <c r="J55" s="19">
        <v>0</v>
      </c>
      <c r="K55" s="23">
        <f t="shared" si="13"/>
        <v>4091.68</v>
      </c>
    </row>
    <row r="56" spans="1:11" ht="17.25" customHeight="1">
      <c r="A56" s="16" t="s">
        <v>53</v>
      </c>
      <c r="B56" s="37">
        <v>17229.16</v>
      </c>
      <c r="C56" s="37">
        <v>22169.11</v>
      </c>
      <c r="D56" s="37">
        <v>24454.22</v>
      </c>
      <c r="E56" s="37">
        <v>21038.81</v>
      </c>
      <c r="F56" s="37">
        <v>22417.18</v>
      </c>
      <c r="G56" s="37">
        <v>27934.55</v>
      </c>
      <c r="H56" s="37">
        <v>18282.91</v>
      </c>
      <c r="I56" s="19">
        <v>0</v>
      </c>
      <c r="J56" s="37">
        <v>13200.89</v>
      </c>
      <c r="K56" s="37">
        <f t="shared" si="13"/>
        <v>166726.83000000002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6">
        <f aca="true" t="shared" si="16" ref="B60:J60">+B61+B68+B94+B95</f>
        <v>-309996.46</v>
      </c>
      <c r="C60" s="36">
        <f t="shared" si="16"/>
        <v>-321499.13</v>
      </c>
      <c r="D60" s="36">
        <f t="shared" si="16"/>
        <v>-124116.81000000003</v>
      </c>
      <c r="E60" s="36">
        <f t="shared" si="16"/>
        <v>-370356.49</v>
      </c>
      <c r="F60" s="36">
        <f t="shared" si="16"/>
        <v>-43320.96999999997</v>
      </c>
      <c r="G60" s="36">
        <f t="shared" si="16"/>
        <v>-272304.50000000006</v>
      </c>
      <c r="H60" s="36">
        <f t="shared" si="16"/>
        <v>-64044.41</v>
      </c>
      <c r="I60" s="36">
        <f t="shared" si="16"/>
        <v>-327963.5</v>
      </c>
      <c r="J60" s="36">
        <f t="shared" si="16"/>
        <v>-100371.38</v>
      </c>
      <c r="K60" s="36">
        <f>SUM(B60:J60)</f>
        <v>-1933973.65</v>
      </c>
    </row>
    <row r="61" spans="1:11" ht="18.75" customHeight="1">
      <c r="A61" s="16" t="s">
        <v>79</v>
      </c>
      <c r="B61" s="36">
        <f aca="true" t="shared" si="17" ref="B61:J61">B62+B63+B64+B65+B66+B67</f>
        <v>-378316.54000000004</v>
      </c>
      <c r="C61" s="36">
        <f t="shared" si="17"/>
        <v>-254678.15</v>
      </c>
      <c r="D61" s="36">
        <f t="shared" si="17"/>
        <v>-279255.33</v>
      </c>
      <c r="E61" s="36">
        <f t="shared" si="17"/>
        <v>-343983.27</v>
      </c>
      <c r="F61" s="36">
        <f t="shared" si="17"/>
        <v>-410232.20999999996</v>
      </c>
      <c r="G61" s="36">
        <f t="shared" si="17"/>
        <v>-369089.92000000004</v>
      </c>
      <c r="H61" s="36">
        <f t="shared" si="17"/>
        <v>-190513</v>
      </c>
      <c r="I61" s="36">
        <f t="shared" si="17"/>
        <v>-36336</v>
      </c>
      <c r="J61" s="36">
        <f t="shared" si="17"/>
        <v>-74649</v>
      </c>
      <c r="K61" s="36">
        <f aca="true" t="shared" si="18" ref="K61:K94">SUM(B61:J61)</f>
        <v>-2337053.42</v>
      </c>
    </row>
    <row r="62" spans="1:11" ht="18.75" customHeight="1">
      <c r="A62" s="12" t="s">
        <v>80</v>
      </c>
      <c r="B62" s="36">
        <f>-ROUND(B9*$D$3,2)</f>
        <v>-168687</v>
      </c>
      <c r="C62" s="36">
        <f aca="true" t="shared" si="19" ref="C62:J62">-ROUND(C9*$D$3,2)</f>
        <v>-248730</v>
      </c>
      <c r="D62" s="36">
        <f t="shared" si="19"/>
        <v>-233703</v>
      </c>
      <c r="E62" s="36">
        <f t="shared" si="19"/>
        <v>-154209</v>
      </c>
      <c r="F62" s="36">
        <f t="shared" si="19"/>
        <v>-176142</v>
      </c>
      <c r="G62" s="36">
        <f t="shared" si="19"/>
        <v>-214167</v>
      </c>
      <c r="H62" s="36">
        <f t="shared" si="19"/>
        <v>-190473</v>
      </c>
      <c r="I62" s="36">
        <f t="shared" si="19"/>
        <v>-36336</v>
      </c>
      <c r="J62" s="36">
        <f t="shared" si="19"/>
        <v>-74649</v>
      </c>
      <c r="K62" s="36">
        <f t="shared" si="18"/>
        <v>-1497096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117</v>
      </c>
      <c r="B64" s="36">
        <v>-2328</v>
      </c>
      <c r="C64" s="36">
        <v>-258</v>
      </c>
      <c r="D64" s="36">
        <v>-513</v>
      </c>
      <c r="E64" s="36">
        <v>-2067</v>
      </c>
      <c r="F64" s="36">
        <v>-2301</v>
      </c>
      <c r="G64" s="36">
        <v>-1185</v>
      </c>
      <c r="H64" s="36">
        <v>-6</v>
      </c>
      <c r="I64" s="19">
        <v>0</v>
      </c>
      <c r="J64" s="19">
        <v>0</v>
      </c>
      <c r="K64" s="36">
        <f t="shared" si="18"/>
        <v>-8658</v>
      </c>
    </row>
    <row r="65" spans="1:11" ht="18.75" customHeight="1">
      <c r="A65" s="12" t="s">
        <v>56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57</v>
      </c>
      <c r="B66" s="48">
        <v>-207301.54</v>
      </c>
      <c r="C66" s="48">
        <v>-5690.15</v>
      </c>
      <c r="D66" s="48">
        <v>-45039.33</v>
      </c>
      <c r="E66" s="48">
        <v>-187707.27</v>
      </c>
      <c r="F66" s="48">
        <v>-231789.21</v>
      </c>
      <c r="G66" s="48">
        <v>-153737.92</v>
      </c>
      <c r="H66" s="48">
        <v>-34</v>
      </c>
      <c r="I66" s="19">
        <v>0</v>
      </c>
      <c r="J66" s="19">
        <v>0</v>
      </c>
      <c r="K66" s="36">
        <f t="shared" si="18"/>
        <v>-831299.42</v>
      </c>
    </row>
    <row r="67" spans="1:11" ht="18.75" customHeight="1">
      <c r="A67" s="12" t="s">
        <v>58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6">
        <f t="shared" si="18"/>
        <v>0</v>
      </c>
    </row>
    <row r="68" spans="1:11" ht="18.75" customHeight="1">
      <c r="A68" s="12" t="s">
        <v>84</v>
      </c>
      <c r="B68" s="36">
        <f aca="true" t="shared" si="20" ref="B68:J68">SUM(B69:B92)</f>
        <v>-25608.37</v>
      </c>
      <c r="C68" s="36">
        <f t="shared" si="20"/>
        <v>-66820.98</v>
      </c>
      <c r="D68" s="36">
        <f t="shared" si="20"/>
        <v>-85010.25</v>
      </c>
      <c r="E68" s="36">
        <f t="shared" si="20"/>
        <v>-61288.79</v>
      </c>
      <c r="F68" s="36">
        <f t="shared" si="20"/>
        <v>-68252.05</v>
      </c>
      <c r="G68" s="36">
        <f t="shared" si="20"/>
        <v>-119212.81999999999</v>
      </c>
      <c r="H68" s="36">
        <f t="shared" si="20"/>
        <v>-50766.380000000005</v>
      </c>
      <c r="I68" s="36">
        <f t="shared" si="20"/>
        <v>-56849.36</v>
      </c>
      <c r="J68" s="36">
        <f t="shared" si="20"/>
        <v>-48805.25</v>
      </c>
      <c r="K68" s="36">
        <f t="shared" si="18"/>
        <v>-582614.25</v>
      </c>
    </row>
    <row r="69" spans="1:11" ht="18.75" customHeight="1">
      <c r="A69" s="12" t="s">
        <v>59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60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8"/>
        <v>-199.13</v>
      </c>
    </row>
    <row r="71" spans="1:11" ht="18.75" customHeight="1">
      <c r="A71" s="12" t="s">
        <v>61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8"/>
        <v>-3432.3900000000003</v>
      </c>
    </row>
    <row r="72" spans="1:11" ht="18.75" customHeight="1">
      <c r="A72" s="12" t="s">
        <v>62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8"/>
        <v>-30000</v>
      </c>
    </row>
    <row r="73" spans="1:11" ht="18.75" customHeight="1">
      <c r="A73" s="35" t="s">
        <v>63</v>
      </c>
      <c r="B73" s="36">
        <v>-14109.06</v>
      </c>
      <c r="C73" s="36">
        <v>-20481.82</v>
      </c>
      <c r="D73" s="36">
        <v>-19362.28</v>
      </c>
      <c r="E73" s="36">
        <v>-13578</v>
      </c>
      <c r="F73" s="36">
        <v>-18658.98</v>
      </c>
      <c r="G73" s="36">
        <v>-28433.42</v>
      </c>
      <c r="H73" s="36">
        <v>-13922.47</v>
      </c>
      <c r="I73" s="36">
        <v>-4894.39</v>
      </c>
      <c r="J73" s="36">
        <v>-10090.2</v>
      </c>
      <c r="K73" s="49">
        <f t="shared" si="18"/>
        <v>-143530.62000000002</v>
      </c>
    </row>
    <row r="74" spans="1:11" ht="18.75" customHeight="1">
      <c r="A74" s="12" t="s">
        <v>64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65</v>
      </c>
      <c r="B75" s="36">
        <v>-11499.31</v>
      </c>
      <c r="C75" s="36">
        <v>-46176.03</v>
      </c>
      <c r="D75" s="36">
        <v>-64562.22</v>
      </c>
      <c r="E75" s="36">
        <v>-36456.61</v>
      </c>
      <c r="F75" s="36">
        <v>-49212.42</v>
      </c>
      <c r="G75" s="36">
        <v>-90761.4</v>
      </c>
      <c r="H75" s="36">
        <v>-36843.91</v>
      </c>
      <c r="I75" s="36">
        <v>-13862.78</v>
      </c>
      <c r="J75" s="36">
        <v>-24963.83</v>
      </c>
      <c r="K75" s="19">
        <f t="shared" si="18"/>
        <v>-374338.51000000007</v>
      </c>
    </row>
    <row r="76" spans="1:11" ht="18.75" customHeight="1">
      <c r="A76" s="12" t="s">
        <v>66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70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82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90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91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92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93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7"/>
    </row>
    <row r="91" spans="1:12" ht="18.75" customHeight="1">
      <c r="A91" s="12" t="s">
        <v>94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49">
        <v>-11254.18</v>
      </c>
      <c r="F92" s="19">
        <v>0</v>
      </c>
      <c r="G92" s="19">
        <v>0</v>
      </c>
      <c r="H92" s="19">
        <v>0</v>
      </c>
      <c r="I92" s="49">
        <v>-6108.2</v>
      </c>
      <c r="J92" s="49">
        <v>-13751.22</v>
      </c>
      <c r="K92" s="49">
        <f t="shared" si="18"/>
        <v>-31113.6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125</v>
      </c>
      <c r="B94" s="49">
        <v>93928.45</v>
      </c>
      <c r="C94" s="19">
        <v>0</v>
      </c>
      <c r="D94" s="49">
        <v>240148.77</v>
      </c>
      <c r="E94" s="49">
        <v>34915.57</v>
      </c>
      <c r="F94" s="49">
        <v>435163.29</v>
      </c>
      <c r="G94" s="49">
        <v>215998.24</v>
      </c>
      <c r="H94" s="49">
        <v>177234.97</v>
      </c>
      <c r="I94" s="49">
        <v>-234778.14</v>
      </c>
      <c r="J94" s="49">
        <v>23082.87</v>
      </c>
      <c r="K94" s="49">
        <f t="shared" si="18"/>
        <v>985694.02</v>
      </c>
      <c r="L94" s="56"/>
    </row>
    <row r="95" spans="1:12" ht="18.75" customHeight="1">
      <c r="A95" s="16" t="s">
        <v>120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>SUM(B96:J96)</f>
        <v>0</v>
      </c>
      <c r="L96" s="55"/>
    </row>
    <row r="97" spans="1:12" ht="18.75" customHeight="1">
      <c r="A97" s="16" t="s">
        <v>88</v>
      </c>
      <c r="B97" s="24">
        <f aca="true" t="shared" si="21" ref="B97:H97">+B98+B99</f>
        <v>990026.6999999997</v>
      </c>
      <c r="C97" s="24">
        <f t="shared" si="21"/>
        <v>1733412.0300000003</v>
      </c>
      <c r="D97" s="24">
        <f t="shared" si="21"/>
        <v>2278361.9899999998</v>
      </c>
      <c r="E97" s="24">
        <f t="shared" si="21"/>
        <v>985569.2799999999</v>
      </c>
      <c r="F97" s="24">
        <f t="shared" si="21"/>
        <v>1786252.0999999999</v>
      </c>
      <c r="G97" s="24">
        <f t="shared" si="21"/>
        <v>2266022.03</v>
      </c>
      <c r="H97" s="24">
        <f t="shared" si="21"/>
        <v>1263262.42</v>
      </c>
      <c r="I97" s="24">
        <f>+I98+I99</f>
        <v>156814.20999999996</v>
      </c>
      <c r="J97" s="24">
        <f>+J98+J99</f>
        <v>667853.02</v>
      </c>
      <c r="K97" s="49">
        <f>SUM(B97:J97)</f>
        <v>12127573.779999997</v>
      </c>
      <c r="L97" s="55"/>
    </row>
    <row r="98" spans="1:12" ht="18.75" customHeight="1">
      <c r="A98" s="16" t="s">
        <v>87</v>
      </c>
      <c r="B98" s="24">
        <f aca="true" t="shared" si="22" ref="B98:J98">+B48+B61+B68+B94</f>
        <v>972797.5399999997</v>
      </c>
      <c r="C98" s="24">
        <f t="shared" si="22"/>
        <v>1711242.9200000002</v>
      </c>
      <c r="D98" s="24">
        <f t="shared" si="22"/>
        <v>2253907.7699999996</v>
      </c>
      <c r="E98" s="24">
        <f t="shared" si="22"/>
        <v>964530.4699999999</v>
      </c>
      <c r="F98" s="24">
        <f t="shared" si="22"/>
        <v>1763834.92</v>
      </c>
      <c r="G98" s="24">
        <f t="shared" si="22"/>
        <v>2238087.48</v>
      </c>
      <c r="H98" s="24">
        <f t="shared" si="22"/>
        <v>1244979.51</v>
      </c>
      <c r="I98" s="24">
        <f t="shared" si="22"/>
        <v>156814.20999999996</v>
      </c>
      <c r="J98" s="24">
        <f t="shared" si="22"/>
        <v>654652.13</v>
      </c>
      <c r="K98" s="49">
        <f>SUM(B98:J98)</f>
        <v>11960846.950000001</v>
      </c>
      <c r="L98" s="55"/>
    </row>
    <row r="99" spans="1:11" ht="18" customHeight="1">
      <c r="A99" s="16" t="s">
        <v>118</v>
      </c>
      <c r="B99" s="24">
        <f aca="true" t="shared" si="23" ref="B99:J99">IF(+B56+B95+B100&lt;0,0,(B56+B95+B100))</f>
        <v>17229.16</v>
      </c>
      <c r="C99" s="24">
        <f>IF(+C56+C95+C100&lt;0,0,(C56+C95+C100))</f>
        <v>22169.11</v>
      </c>
      <c r="D99" s="24">
        <f t="shared" si="23"/>
        <v>24454.22</v>
      </c>
      <c r="E99" s="24">
        <f t="shared" si="23"/>
        <v>21038.81</v>
      </c>
      <c r="F99" s="24">
        <f t="shared" si="23"/>
        <v>22417.18</v>
      </c>
      <c r="G99" s="24">
        <f t="shared" si="23"/>
        <v>27934.55</v>
      </c>
      <c r="H99" s="24">
        <f t="shared" si="23"/>
        <v>18282.91</v>
      </c>
      <c r="I99" s="19">
        <f t="shared" si="23"/>
        <v>0</v>
      </c>
      <c r="J99" s="24">
        <f t="shared" si="23"/>
        <v>13200.89</v>
      </c>
      <c r="K99" s="49">
        <f>SUM(B99:J99)</f>
        <v>166726.83000000002</v>
      </c>
    </row>
    <row r="100" spans="1:13" ht="18.75" customHeight="1">
      <c r="A100" s="16" t="s">
        <v>89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8"/>
    </row>
    <row r="101" spans="1:11" ht="18.75" customHeight="1">
      <c r="A101" s="16" t="s">
        <v>119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74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12127573.8</v>
      </c>
      <c r="L105" s="55"/>
    </row>
    <row r="106" spans="1:11" ht="18.75" customHeight="1">
      <c r="A106" s="26" t="s">
        <v>75</v>
      </c>
      <c r="B106" s="27">
        <v>155663.16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155663.16</v>
      </c>
    </row>
    <row r="107" spans="1:11" ht="18.75" customHeight="1">
      <c r="A107" s="26" t="s">
        <v>76</v>
      </c>
      <c r="B107" s="27">
        <v>834363.54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4" ref="K107:K123">SUM(B107:J107)</f>
        <v>834363.54</v>
      </c>
    </row>
    <row r="108" spans="1:11" ht="18.75" customHeight="1">
      <c r="A108" s="26" t="s">
        <v>77</v>
      </c>
      <c r="B108" s="41">
        <v>0</v>
      </c>
      <c r="C108" s="27">
        <f>+C97</f>
        <v>1733412.0300000003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4"/>
        <v>1733412.0300000003</v>
      </c>
    </row>
    <row r="109" spans="1:11" ht="18.75" customHeight="1">
      <c r="A109" s="26" t="s">
        <v>78</v>
      </c>
      <c r="B109" s="41">
        <v>0</v>
      </c>
      <c r="C109" s="41">
        <v>0</v>
      </c>
      <c r="D109" s="27">
        <f>+D97</f>
        <v>2278361.9899999998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4"/>
        <v>2278361.9899999998</v>
      </c>
    </row>
    <row r="110" spans="1:11" ht="18.75" customHeight="1">
      <c r="A110" s="26" t="s">
        <v>95</v>
      </c>
      <c r="B110" s="41">
        <v>0</v>
      </c>
      <c r="C110" s="41">
        <v>0</v>
      </c>
      <c r="D110" s="41">
        <v>0</v>
      </c>
      <c r="E110" s="27">
        <f>+E97</f>
        <v>985569.2799999999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4"/>
        <v>985569.2799999999</v>
      </c>
    </row>
    <row r="111" spans="1:11" ht="18.75" customHeight="1">
      <c r="A111" s="26"/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2"/>
    </row>
    <row r="112" spans="1:11" ht="18.75" customHeight="1">
      <c r="A112" s="26" t="s">
        <v>96</v>
      </c>
      <c r="B112" s="41">
        <v>0</v>
      </c>
      <c r="C112" s="41">
        <v>0</v>
      </c>
      <c r="D112" s="41">
        <v>0</v>
      </c>
      <c r="E112" s="41">
        <v>0</v>
      </c>
      <c r="F112" s="27">
        <v>347081.86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4"/>
        <v>347081.86</v>
      </c>
    </row>
    <row r="113" spans="1:11" ht="18.75" customHeight="1">
      <c r="A113" s="26" t="s">
        <v>97</v>
      </c>
      <c r="B113" s="41">
        <v>0</v>
      </c>
      <c r="C113" s="41">
        <v>0</v>
      </c>
      <c r="D113" s="41">
        <v>0</v>
      </c>
      <c r="E113" s="41">
        <v>0</v>
      </c>
      <c r="F113" s="27">
        <v>653393.76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4"/>
        <v>653393.76</v>
      </c>
    </row>
    <row r="114" spans="1:11" ht="18.75" customHeight="1">
      <c r="A114" s="26" t="s">
        <v>98</v>
      </c>
      <c r="B114" s="41">
        <v>0</v>
      </c>
      <c r="C114" s="41">
        <v>0</v>
      </c>
      <c r="D114" s="41">
        <v>0</v>
      </c>
      <c r="E114" s="41">
        <v>0</v>
      </c>
      <c r="F114" s="27">
        <v>785776.49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4"/>
        <v>785776.49</v>
      </c>
    </row>
    <row r="115" spans="1:11" ht="18.75" customHeight="1">
      <c r="A115" s="26" t="s">
        <v>99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792030.3</v>
      </c>
      <c r="H115" s="41">
        <v>0</v>
      </c>
      <c r="I115" s="41">
        <v>0</v>
      </c>
      <c r="J115" s="41">
        <v>0</v>
      </c>
      <c r="K115" s="42">
        <f t="shared" si="24"/>
        <v>792030.3</v>
      </c>
    </row>
    <row r="116" spans="1:11" ht="18.75" customHeight="1">
      <c r="A116" s="26" t="s">
        <v>100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53379.95</v>
      </c>
      <c r="H116" s="41">
        <v>0</v>
      </c>
      <c r="I116" s="41">
        <v>0</v>
      </c>
      <c r="J116" s="41">
        <v>0</v>
      </c>
      <c r="K116" s="42">
        <f t="shared" si="24"/>
        <v>53379.95</v>
      </c>
    </row>
    <row r="117" spans="1:11" ht="18.75" customHeight="1">
      <c r="A117" s="26" t="s">
        <v>101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376264.58</v>
      </c>
      <c r="H117" s="41">
        <v>0</v>
      </c>
      <c r="I117" s="41">
        <v>0</v>
      </c>
      <c r="J117" s="41">
        <v>0</v>
      </c>
      <c r="K117" s="42">
        <f t="shared" si="24"/>
        <v>376264.58</v>
      </c>
    </row>
    <row r="118" spans="1:11" ht="18.75" customHeight="1">
      <c r="A118" s="26" t="s">
        <v>102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381100.06</v>
      </c>
      <c r="H118" s="41">
        <v>0</v>
      </c>
      <c r="I118" s="41">
        <v>0</v>
      </c>
      <c r="J118" s="41">
        <v>0</v>
      </c>
      <c r="K118" s="42">
        <f t="shared" si="24"/>
        <v>381100.06</v>
      </c>
    </row>
    <row r="119" spans="1:11" ht="18.75" customHeight="1">
      <c r="A119" s="26" t="s">
        <v>103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663247.15</v>
      </c>
      <c r="H119" s="41">
        <v>0</v>
      </c>
      <c r="I119" s="41">
        <v>0</v>
      </c>
      <c r="J119" s="41">
        <v>0</v>
      </c>
      <c r="K119" s="42">
        <f t="shared" si="24"/>
        <v>663247.15</v>
      </c>
    </row>
    <row r="120" spans="1:11" ht="18.75" customHeight="1">
      <c r="A120" s="26" t="s">
        <v>104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421621.09</v>
      </c>
      <c r="I120" s="41">
        <v>0</v>
      </c>
      <c r="J120" s="41">
        <v>0</v>
      </c>
      <c r="K120" s="42">
        <f t="shared" si="24"/>
        <v>421621.09</v>
      </c>
    </row>
    <row r="121" spans="1:11" ht="18.75" customHeight="1">
      <c r="A121" s="26" t="s">
        <v>105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841641.33</v>
      </c>
      <c r="I121" s="41">
        <v>0</v>
      </c>
      <c r="J121" s="41">
        <v>0</v>
      </c>
      <c r="K121" s="42">
        <f t="shared" si="24"/>
        <v>841641.33</v>
      </c>
    </row>
    <row r="122" spans="1:11" ht="18.75" customHeight="1">
      <c r="A122" s="26" t="s">
        <v>106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156814.20999999996</v>
      </c>
      <c r="J122" s="41">
        <v>0</v>
      </c>
      <c r="K122" s="42">
        <f t="shared" si="24"/>
        <v>156814.20999999996</v>
      </c>
    </row>
    <row r="123" spans="1:11" ht="18.75" customHeight="1">
      <c r="A123" s="28" t="s">
        <v>107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667853.02</v>
      </c>
      <c r="K123" s="45">
        <f t="shared" si="24"/>
        <v>667853.02</v>
      </c>
    </row>
    <row r="124" spans="1:11" ht="18.75" customHeight="1">
      <c r="A124" s="40" t="s">
        <v>126</v>
      </c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spans="1:9" ht="18.75" customHeight="1">
      <c r="A125" s="40" t="s">
        <v>127</v>
      </c>
      <c r="I125" s="58"/>
    </row>
    <row r="126" ht="18.75" customHeight="1">
      <c r="A126" s="40" t="s">
        <v>128</v>
      </c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2014-12-29T18:19:29Z</dcterms:modified>
  <cp:category/>
  <cp:version/>
  <cp:contentType/>
  <cp:contentStatus/>
</cp:coreProperties>
</file>