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<sst xmlns="http://schemas.openxmlformats.org/spreadsheetml/2006/main" count="126" uniqueCount="126">
  <si>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</si>
  <si>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</si>
  <si>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</si>
  <si>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</si>
  <si>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</si>
  <si>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</si>
  <si>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</si>
  <si>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</si>
  <si>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</si>
  <si>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</si>
  <si>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</si>
  <si>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</si>
  <si>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</si>
  <si>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</si>
  <si>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</si>
  <si>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</si>
  <si>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</si>
  <si>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</si>
  <si>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</si>
  <si>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</si>
  <si>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</si>
  <si>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</si>
  <si>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</si>
  <si>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</si>
  <si>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</si>
  <si>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</si>
  <si>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</si>
  <si>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</si>
  <si>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</si>
  <si>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</si>
  <si>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</si>
  <si>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</si>
  <si>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</si>
  <si>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</si>
  <si>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</si>
  <si>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</si>
  <si>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</si>
  <si>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</si>
  <si>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</si>
  <si>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</si>
  <si>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</si>
  <si>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</si>
  <si>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</si>
  <si>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</si>
  <si>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</si>
  <si>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</si>
  <si>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</si>
  <si>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</si>
  <si>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</si>
  <si>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</si>
  <si>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</si>
  <si>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</si>
  <si>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</si>
  <si>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</si>
  <si>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</si>
  <si>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</si>
  <si>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</si>
  <si>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</si>
  <si>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</si>
  <si>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</si>
  <si>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</si>
  <si>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</si>
  <si>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</si>
  <si>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</si>
  <si>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</si>
  <si>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</si>
  <si>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</si>
  <si>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</si>
  <si>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</si>
  <si>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</si>
  <si>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</si>
  <si>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</si>
  <si>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</si>
  <si>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</si>
  <si>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</si>
  <si>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</si>
  <si>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</si>
  <si>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</si>
  <si>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</si>
  <si>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</si>
  <si>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</si>
  <si>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</si>
  <si>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</si>
  <si>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</si>
  <si>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</si>
  <si>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</si>
  <si>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</si>
  <si>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</si>
  <si>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</si>
  <si>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</si>
  <si>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</si>
  <si>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</si>
  <si>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</si>
  <si>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</si>
  <si>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</si>
  <si>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</si>
  <si>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</si>
  <si>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</si>
  <si>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</si>
  <si>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</si>
  <si>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</si>
  <si>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</si>
  <si>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</si>
  <si>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</si>
  <si>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</si>
  <si>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</si>
  <si>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</si>
  <si>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</si>
  <si>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</si>
  <si>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</si>
  <si>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</si>
  <si>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</si>
  <si>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</si>
  <si>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</si>
  <si>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</si>
  <si>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</si>
  <si>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</si>
  <si>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</si>
  <si>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</si>
  <si>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</si>
  <si>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</si>
  <si>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</si>
  <si>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</si>
  <si>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</si>
  <si>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</si>
  <si>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18/12/14 - VENCIMENTO 26/12/14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</si>
</sst>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3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549444</v>
      </c>
      <c r="C7" s="9">
        <f t="shared" si="0"/>
        <v>759569</v>
      </c>
      <c r="D7" s="9">
        <f t="shared" si="0"/>
        <v>776860</v>
      </c>
      <c r="E7" s="9">
        <f t="shared" si="0"/>
        <v>524043</v>
      </c>
      <c r="F7" s="9">
        <f t="shared" si="0"/>
        <v>724898</v>
      </c>
      <c r="G7" s="9">
        <f t="shared" si="0"/>
        <v>1131902</v>
      </c>
      <c r="H7" s="9">
        <f t="shared" si="0"/>
        <v>532207</v>
      </c>
      <c r="I7" s="9">
        <f t="shared" si="0"/>
        <v>114368</v>
      </c>
      <c r="J7" s="9">
        <f t="shared" si="0"/>
        <v>289686</v>
      </c>
      <c r="K7" s="9">
        <f t="shared" si="0"/>
        <v>5402977</v>
      </c>
      <c r="L7" s="53"/>
    </row>
    <row r="8" spans="1:11" ht="17.25" customHeight="1">
      <c r="A8" s="10" t="s">
        <v>117</v>
      </c>
      <c r="B8" s="11">
        <f>B9+B12+B16</f>
        <v>325134</v>
      </c>
      <c r="C8" s="11">
        <f aca="true" t="shared" si="1" ref="C8:J8">C9+C12+C16</f>
        <v>455243</v>
      </c>
      <c r="D8" s="11">
        <f t="shared" si="1"/>
        <v>441145</v>
      </c>
      <c r="E8" s="11">
        <f t="shared" si="1"/>
        <v>308197</v>
      </c>
      <c r="F8" s="11">
        <f t="shared" si="1"/>
        <v>402314</v>
      </c>
      <c r="G8" s="11">
        <f t="shared" si="1"/>
        <v>612364</v>
      </c>
      <c r="H8" s="11">
        <f t="shared" si="1"/>
        <v>326254</v>
      </c>
      <c r="I8" s="11">
        <f t="shared" si="1"/>
        <v>61026</v>
      </c>
      <c r="J8" s="11">
        <f t="shared" si="1"/>
        <v>163077</v>
      </c>
      <c r="K8" s="11">
        <f>SUM(B8:J8)</f>
        <v>3094754</v>
      </c>
    </row>
    <row r="9" spans="1:11" ht="17.25" customHeight="1">
      <c r="A9" s="15" t="s">
        <v>17</v>
      </c>
      <c r="B9" s="13">
        <f>+B10+B11</f>
        <v>52013</v>
      </c>
      <c r="C9" s="13">
        <f aca="true" t="shared" si="2" ref="C9:J9">+C10+C11</f>
        <v>76667</v>
      </c>
      <c r="D9" s="13">
        <f t="shared" si="2"/>
        <v>69829</v>
      </c>
      <c r="E9" s="13">
        <f t="shared" si="2"/>
        <v>48714</v>
      </c>
      <c r="F9" s="13">
        <f t="shared" si="2"/>
        <v>54942</v>
      </c>
      <c r="G9" s="13">
        <f t="shared" si="2"/>
        <v>64984</v>
      </c>
      <c r="H9" s="13">
        <f t="shared" si="2"/>
        <v>61580</v>
      </c>
      <c r="I9" s="13">
        <f t="shared" si="2"/>
        <v>11775</v>
      </c>
      <c r="J9" s="13">
        <f t="shared" si="2"/>
        <v>22513</v>
      </c>
      <c r="K9" s="11">
        <f>SUM(B9:J9)</f>
        <v>463017</v>
      </c>
    </row>
    <row r="10" spans="1:11" ht="17.25" customHeight="1">
      <c r="A10" s="30" t="s">
        <v>18</v>
      </c>
      <c r="B10" s="13">
        <v>52013</v>
      </c>
      <c r="C10" s="13">
        <v>76667</v>
      </c>
      <c r="D10" s="13">
        <v>69829</v>
      </c>
      <c r="E10" s="13">
        <v>48714</v>
      </c>
      <c r="F10" s="13">
        <v>54942</v>
      </c>
      <c r="G10" s="13">
        <v>64984</v>
      </c>
      <c r="H10" s="13">
        <v>61580</v>
      </c>
      <c r="I10" s="13">
        <v>11775</v>
      </c>
      <c r="J10" s="13">
        <v>22513</v>
      </c>
      <c r="K10" s="11">
        <f>SUM(B10:J10)</f>
        <v>463017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267314</v>
      </c>
      <c r="C12" s="17">
        <f t="shared" si="3"/>
        <v>369913</v>
      </c>
      <c r="D12" s="17">
        <f t="shared" si="3"/>
        <v>364255</v>
      </c>
      <c r="E12" s="17">
        <f t="shared" si="3"/>
        <v>254176</v>
      </c>
      <c r="F12" s="17">
        <f t="shared" si="3"/>
        <v>339930</v>
      </c>
      <c r="G12" s="17">
        <f t="shared" si="3"/>
        <v>535662</v>
      </c>
      <c r="H12" s="17">
        <f t="shared" si="3"/>
        <v>258852</v>
      </c>
      <c r="I12" s="17">
        <f t="shared" si="3"/>
        <v>47978</v>
      </c>
      <c r="J12" s="17">
        <f t="shared" si="3"/>
        <v>137833</v>
      </c>
      <c r="K12" s="11">
        <f aca="true" t="shared" si="4" ref="K12:K27">SUM(B12:J12)</f>
        <v>2575913</v>
      </c>
    </row>
    <row r="13" spans="1:13" ht="17.25" customHeight="1">
      <c r="A13" s="14" t="s">
        <v>20</v>
      </c>
      <c r="B13" s="13">
        <v>129668</v>
      </c>
      <c r="C13" s="13">
        <v>190237</v>
      </c>
      <c r="D13" s="13">
        <v>193017</v>
      </c>
      <c r="E13" s="13">
        <v>132339</v>
      </c>
      <c r="F13" s="13">
        <v>174664</v>
      </c>
      <c r="G13" s="13">
        <v>263913</v>
      </c>
      <c r="H13" s="13">
        <v>124302</v>
      </c>
      <c r="I13" s="13">
        <v>27250</v>
      </c>
      <c r="J13" s="13">
        <v>72834</v>
      </c>
      <c r="K13" s="11">
        <f t="shared" si="4"/>
        <v>1308224</v>
      </c>
      <c r="L13" s="53"/>
      <c r="M13" s="54"/>
    </row>
    <row r="14" spans="1:12" ht="17.25" customHeight="1">
      <c r="A14" s="14" t="s">
        <v>21</v>
      </c>
      <c r="B14" s="13">
        <v>119001</v>
      </c>
      <c r="C14" s="13">
        <v>152001</v>
      </c>
      <c r="D14" s="13">
        <v>145926</v>
      </c>
      <c r="E14" s="13">
        <v>105188</v>
      </c>
      <c r="F14" s="13">
        <v>142768</v>
      </c>
      <c r="G14" s="13">
        <v>242062</v>
      </c>
      <c r="H14" s="13">
        <v>116010</v>
      </c>
      <c r="I14" s="13">
        <v>17247</v>
      </c>
      <c r="J14" s="13">
        <v>55315</v>
      </c>
      <c r="K14" s="11">
        <f t="shared" si="4"/>
        <v>1095518</v>
      </c>
      <c r="L14" s="53"/>
    </row>
    <row r="15" spans="1:11" ht="17.25" customHeight="1">
      <c r="A15" s="14" t="s">
        <v>22</v>
      </c>
      <c r="B15" s="13">
        <v>18645</v>
      </c>
      <c r="C15" s="13">
        <v>27675</v>
      </c>
      <c r="D15" s="13">
        <v>25312</v>
      </c>
      <c r="E15" s="13">
        <v>16649</v>
      </c>
      <c r="F15" s="13">
        <v>22498</v>
      </c>
      <c r="G15" s="13">
        <v>29687</v>
      </c>
      <c r="H15" s="13">
        <v>18540</v>
      </c>
      <c r="I15" s="13">
        <v>3481</v>
      </c>
      <c r="J15" s="13">
        <v>9684</v>
      </c>
      <c r="K15" s="11">
        <f t="shared" si="4"/>
        <v>172171</v>
      </c>
    </row>
    <row r="16" spans="1:11" ht="17.25" customHeight="1">
      <c r="A16" s="15" t="s">
        <v>113</v>
      </c>
      <c r="B16" s="13">
        <f>B17+B18+B19</f>
        <v>5807</v>
      </c>
      <c r="C16" s="13">
        <f aca="true" t="shared" si="5" ref="C16:J16">C17+C18+C19</f>
        <v>8663</v>
      </c>
      <c r="D16" s="13">
        <f t="shared" si="5"/>
        <v>7061</v>
      </c>
      <c r="E16" s="13">
        <f t="shared" si="5"/>
        <v>5307</v>
      </c>
      <c r="F16" s="13">
        <f t="shared" si="5"/>
        <v>7442</v>
      </c>
      <c r="G16" s="13">
        <f t="shared" si="5"/>
        <v>11718</v>
      </c>
      <c r="H16" s="13">
        <f t="shared" si="5"/>
        <v>5822</v>
      </c>
      <c r="I16" s="13">
        <f t="shared" si="5"/>
        <v>1273</v>
      </c>
      <c r="J16" s="13">
        <f t="shared" si="5"/>
        <v>2731</v>
      </c>
      <c r="K16" s="11">
        <f t="shared" si="4"/>
        <v>55824</v>
      </c>
    </row>
    <row r="17" spans="1:11" ht="17.25" customHeight="1">
      <c r="A17" s="14" t="s">
        <v>114</v>
      </c>
      <c r="B17" s="13">
        <v>3848</v>
      </c>
      <c r="C17" s="13">
        <v>6048</v>
      </c>
      <c r="D17" s="13">
        <v>4949</v>
      </c>
      <c r="E17" s="13">
        <v>3670</v>
      </c>
      <c r="F17" s="13">
        <v>5177</v>
      </c>
      <c r="G17" s="13">
        <v>8223</v>
      </c>
      <c r="H17" s="13">
        <v>4143</v>
      </c>
      <c r="I17" s="13">
        <v>926</v>
      </c>
      <c r="J17" s="13">
        <v>1881</v>
      </c>
      <c r="K17" s="11">
        <f t="shared" si="4"/>
        <v>38865</v>
      </c>
    </row>
    <row r="18" spans="1:11" ht="17.25" customHeight="1">
      <c r="A18" s="14" t="s">
        <v>115</v>
      </c>
      <c r="B18" s="13">
        <v>436</v>
      </c>
      <c r="C18" s="13">
        <v>573</v>
      </c>
      <c r="D18" s="13">
        <v>428</v>
      </c>
      <c r="E18" s="13">
        <v>450</v>
      </c>
      <c r="F18" s="13">
        <v>482</v>
      </c>
      <c r="G18" s="13">
        <v>1011</v>
      </c>
      <c r="H18" s="13">
        <v>388</v>
      </c>
      <c r="I18" s="13">
        <v>69</v>
      </c>
      <c r="J18" s="13">
        <v>195</v>
      </c>
      <c r="K18" s="11">
        <f t="shared" si="4"/>
        <v>4032</v>
      </c>
    </row>
    <row r="19" spans="1:11" ht="17.25" customHeight="1">
      <c r="A19" s="14" t="s">
        <v>116</v>
      </c>
      <c r="B19" s="13">
        <v>1523</v>
      </c>
      <c r="C19" s="13">
        <v>2042</v>
      </c>
      <c r="D19" s="13">
        <v>1684</v>
      </c>
      <c r="E19" s="13">
        <v>1187</v>
      </c>
      <c r="F19" s="13">
        <v>1783</v>
      </c>
      <c r="G19" s="13">
        <v>2484</v>
      </c>
      <c r="H19" s="13">
        <v>1291</v>
      </c>
      <c r="I19" s="13">
        <v>278</v>
      </c>
      <c r="J19" s="13">
        <v>655</v>
      </c>
      <c r="K19" s="11">
        <f t="shared" si="4"/>
        <v>12927</v>
      </c>
    </row>
    <row r="20" spans="1:11" ht="17.25" customHeight="1">
      <c r="A20" s="16" t="s">
        <v>23</v>
      </c>
      <c r="B20" s="11">
        <f>+B21+B22+B23</f>
        <v>177223</v>
      </c>
      <c r="C20" s="11">
        <f aca="true" t="shared" si="6" ref="C20:J20">+C21+C22+C23</f>
        <v>225253</v>
      </c>
      <c r="D20" s="11">
        <f t="shared" si="6"/>
        <v>246231</v>
      </c>
      <c r="E20" s="11">
        <f t="shared" si="6"/>
        <v>160365</v>
      </c>
      <c r="F20" s="11">
        <f t="shared" si="6"/>
        <v>254625</v>
      </c>
      <c r="G20" s="11">
        <f t="shared" si="6"/>
        <v>442062</v>
      </c>
      <c r="H20" s="11">
        <f t="shared" si="6"/>
        <v>159863</v>
      </c>
      <c r="I20" s="11">
        <f t="shared" si="6"/>
        <v>36924</v>
      </c>
      <c r="J20" s="11">
        <f t="shared" si="6"/>
        <v>88400</v>
      </c>
      <c r="K20" s="11">
        <f t="shared" si="4"/>
        <v>1790946</v>
      </c>
    </row>
    <row r="21" spans="1:12" ht="17.25" customHeight="1">
      <c r="A21" s="12" t="s">
        <v>24</v>
      </c>
      <c r="B21" s="13">
        <v>97275</v>
      </c>
      <c r="C21" s="13">
        <v>134005</v>
      </c>
      <c r="D21" s="13">
        <v>148723</v>
      </c>
      <c r="E21" s="13">
        <v>95785</v>
      </c>
      <c r="F21" s="13">
        <v>147093</v>
      </c>
      <c r="G21" s="13">
        <v>240202</v>
      </c>
      <c r="H21" s="13">
        <v>92053</v>
      </c>
      <c r="I21" s="13">
        <v>23068</v>
      </c>
      <c r="J21" s="13">
        <v>52534</v>
      </c>
      <c r="K21" s="11">
        <f t="shared" si="4"/>
        <v>1030738</v>
      </c>
      <c r="L21" s="53"/>
    </row>
    <row r="22" spans="1:12" ht="17.25" customHeight="1">
      <c r="A22" s="12" t="s">
        <v>25</v>
      </c>
      <c r="B22" s="13">
        <v>68328</v>
      </c>
      <c r="C22" s="13">
        <v>76197</v>
      </c>
      <c r="D22" s="13">
        <v>81855</v>
      </c>
      <c r="E22" s="13">
        <v>55321</v>
      </c>
      <c r="F22" s="13">
        <v>92398</v>
      </c>
      <c r="G22" s="13">
        <v>179425</v>
      </c>
      <c r="H22" s="13">
        <v>58163</v>
      </c>
      <c r="I22" s="13">
        <v>11474</v>
      </c>
      <c r="J22" s="13">
        <v>30282</v>
      </c>
      <c r="K22" s="11">
        <f t="shared" si="4"/>
        <v>653443</v>
      </c>
      <c r="L22" s="53"/>
    </row>
    <row r="23" spans="1:11" ht="17.25" customHeight="1">
      <c r="A23" s="12" t="s">
        <v>26</v>
      </c>
      <c r="B23" s="13">
        <v>11620</v>
      </c>
      <c r="C23" s="13">
        <v>15051</v>
      </c>
      <c r="D23" s="13">
        <v>15653</v>
      </c>
      <c r="E23" s="13">
        <v>9259</v>
      </c>
      <c r="F23" s="13">
        <v>15134</v>
      </c>
      <c r="G23" s="13">
        <v>22435</v>
      </c>
      <c r="H23" s="13">
        <v>9647</v>
      </c>
      <c r="I23" s="13">
        <v>2382</v>
      </c>
      <c r="J23" s="13">
        <v>5584</v>
      </c>
      <c r="K23" s="11">
        <f t="shared" si="4"/>
        <v>106765</v>
      </c>
    </row>
    <row r="24" spans="1:11" ht="17.25" customHeight="1">
      <c r="A24" s="16" t="s">
        <v>27</v>
      </c>
      <c r="B24" s="13">
        <v>47087</v>
      </c>
      <c r="C24" s="13">
        <v>79073</v>
      </c>
      <c r="D24" s="13">
        <v>89484</v>
      </c>
      <c r="E24" s="13">
        <v>55481</v>
      </c>
      <c r="F24" s="13">
        <v>67959</v>
      </c>
      <c r="G24" s="13">
        <v>77476</v>
      </c>
      <c r="H24" s="13">
        <v>40053</v>
      </c>
      <c r="I24" s="13">
        <v>16418</v>
      </c>
      <c r="J24" s="13">
        <v>38209</v>
      </c>
      <c r="K24" s="11">
        <f t="shared" si="4"/>
        <v>511240</v>
      </c>
    </row>
    <row r="25" spans="1:12" ht="17.25" customHeight="1">
      <c r="A25" s="12" t="s">
        <v>28</v>
      </c>
      <c r="B25" s="13">
        <v>30136</v>
      </c>
      <c r="C25" s="13">
        <v>50607</v>
      </c>
      <c r="D25" s="13">
        <v>57270</v>
      </c>
      <c r="E25" s="13">
        <v>35508</v>
      </c>
      <c r="F25" s="13">
        <v>43494</v>
      </c>
      <c r="G25" s="13">
        <v>49585</v>
      </c>
      <c r="H25" s="13">
        <v>25634</v>
      </c>
      <c r="I25" s="13">
        <v>10508</v>
      </c>
      <c r="J25" s="13">
        <v>24454</v>
      </c>
      <c r="K25" s="11">
        <f t="shared" si="4"/>
        <v>327196</v>
      </c>
      <c r="L25" s="53"/>
    </row>
    <row r="26" spans="1:12" ht="17.25" customHeight="1">
      <c r="A26" s="12" t="s">
        <v>29</v>
      </c>
      <c r="B26" s="13">
        <v>16951</v>
      </c>
      <c r="C26" s="13">
        <v>28466</v>
      </c>
      <c r="D26" s="13">
        <v>32214</v>
      </c>
      <c r="E26" s="13">
        <v>19973</v>
      </c>
      <c r="F26" s="13">
        <v>24465</v>
      </c>
      <c r="G26" s="13">
        <v>27891</v>
      </c>
      <c r="H26" s="13">
        <v>14419</v>
      </c>
      <c r="I26" s="13">
        <v>5910</v>
      </c>
      <c r="J26" s="13">
        <v>13755</v>
      </c>
      <c r="K26" s="11">
        <f t="shared" si="4"/>
        <v>184044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6037</v>
      </c>
      <c r="I27" s="11">
        <v>0</v>
      </c>
      <c r="J27" s="11">
        <v>0</v>
      </c>
      <c r="K27" s="11">
        <f t="shared" si="4"/>
        <v>6037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2.4128210599999997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2.5583382300000004</v>
      </c>
      <c r="G29" s="61">
        <f t="shared" si="7"/>
        <v>2.20044744</v>
      </c>
      <c r="H29" s="61">
        <f t="shared" si="7"/>
        <v>2.523441</v>
      </c>
      <c r="I29" s="61">
        <f t="shared" si="7"/>
        <v>4.48006612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-0.00087894</v>
      </c>
      <c r="C32" s="63">
        <v>0</v>
      </c>
      <c r="D32" s="63">
        <v>-3.77E-06</v>
      </c>
      <c r="E32" s="63">
        <v>-0.00023898</v>
      </c>
      <c r="F32" s="63">
        <v>-0.00066177</v>
      </c>
      <c r="G32" s="63">
        <v>-0.00095256</v>
      </c>
      <c r="H32" s="63">
        <v>-0.000759</v>
      </c>
      <c r="I32" s="63">
        <v>-0.00063388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12547.28</v>
      </c>
      <c r="I35" s="19">
        <v>0</v>
      </c>
      <c r="J35" s="19">
        <v>0</v>
      </c>
      <c r="K35" s="23">
        <f>SUM(B35:J35)</f>
        <v>12547.28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731.88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731.88</v>
      </c>
      <c r="G39" s="23">
        <f t="shared" si="8"/>
        <v>1617.84</v>
      </c>
      <c r="H39" s="23">
        <f t="shared" si="8"/>
        <v>590.64</v>
      </c>
      <c r="I39" s="19">
        <f t="shared" si="8"/>
        <v>98.44</v>
      </c>
      <c r="J39" s="19">
        <f t="shared" si="8"/>
        <v>0</v>
      </c>
      <c r="K39" s="23">
        <f aca="true" t="shared" si="9" ref="K39:K44">SUM(B39:J39)</f>
        <v>3954.72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731.88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731.88</v>
      </c>
      <c r="G43" s="66">
        <f t="shared" si="10"/>
        <v>1617.84</v>
      </c>
      <c r="H43" s="66">
        <f t="shared" si="10"/>
        <v>590.64</v>
      </c>
      <c r="I43" s="66">
        <f t="shared" si="10"/>
        <v>98.44</v>
      </c>
      <c r="J43" s="64">
        <v>0</v>
      </c>
      <c r="K43" s="66">
        <f t="shared" si="9"/>
        <v>3954.72</v>
      </c>
    </row>
    <row r="44" spans="1:11" ht="17.25" customHeight="1">
      <c r="A44" s="67" t="s">
        <v>43</v>
      </c>
      <c r="B44" s="68">
        <v>171</v>
      </c>
      <c r="C44" s="68">
        <v>0</v>
      </c>
      <c r="D44" s="68">
        <v>1</v>
      </c>
      <c r="E44" s="68">
        <v>42</v>
      </c>
      <c r="F44" s="68">
        <v>171</v>
      </c>
      <c r="G44" s="68">
        <v>378</v>
      </c>
      <c r="H44" s="68">
        <v>138</v>
      </c>
      <c r="I44" s="68">
        <v>23</v>
      </c>
      <c r="J44" s="68">
        <v>0</v>
      </c>
      <c r="K44" s="68">
        <f t="shared" si="9"/>
        <v>924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1343671.0899999999</v>
      </c>
      <c r="C47" s="22">
        <f aca="true" t="shared" si="11" ref="C47:H47">+C48+C56</f>
        <v>2113343.08</v>
      </c>
      <c r="D47" s="22">
        <f t="shared" si="11"/>
        <v>2436397.4899999993</v>
      </c>
      <c r="E47" s="22">
        <f t="shared" si="11"/>
        <v>1402470.6800000002</v>
      </c>
      <c r="F47" s="22">
        <f t="shared" si="11"/>
        <v>1876669.8699999999</v>
      </c>
      <c r="G47" s="22">
        <f t="shared" si="11"/>
        <v>2520243.2499999995</v>
      </c>
      <c r="H47" s="22">
        <f t="shared" si="11"/>
        <v>1374413.7899999998</v>
      </c>
      <c r="I47" s="22">
        <f>+I48+I56</f>
        <v>512474.64</v>
      </c>
      <c r="J47" s="22">
        <f>+J48+J56</f>
        <v>782809.6900000001</v>
      </c>
      <c r="K47" s="22">
        <f>SUM(B47:J47)</f>
        <v>14362493.579999998</v>
      </c>
    </row>
    <row r="48" spans="1:11" ht="17.25" customHeight="1">
      <c r="A48" s="16" t="s">
        <v>46</v>
      </c>
      <c r="B48" s="23">
        <f>SUM(B49:B55)</f>
        <v>1326441.93</v>
      </c>
      <c r="C48" s="23">
        <f aca="true" t="shared" si="12" ref="C48:H48">SUM(C49:C55)</f>
        <v>2091173.97</v>
      </c>
      <c r="D48" s="23">
        <f t="shared" si="12"/>
        <v>2407878.9199999995</v>
      </c>
      <c r="E48" s="23">
        <f t="shared" si="12"/>
        <v>1381431.87</v>
      </c>
      <c r="F48" s="23">
        <f t="shared" si="12"/>
        <v>1855266.14</v>
      </c>
      <c r="G48" s="23">
        <f t="shared" si="12"/>
        <v>2492308.6999999997</v>
      </c>
      <c r="H48" s="23">
        <f t="shared" si="12"/>
        <v>1356130.88</v>
      </c>
      <c r="I48" s="23">
        <f>SUM(I49:I55)</f>
        <v>512474.64</v>
      </c>
      <c r="J48" s="23">
        <f>SUM(J49:J55)</f>
        <v>769608.8</v>
      </c>
      <c r="K48" s="23">
        <f aca="true" t="shared" si="13" ref="K48:K56">SUM(B48:J48)</f>
        <v>14192715.850000001</v>
      </c>
    </row>
    <row r="49" spans="1:11" ht="17.25" customHeight="1">
      <c r="A49" s="35" t="s">
        <v>47</v>
      </c>
      <c r="B49" s="23">
        <f aca="true" t="shared" si="14" ref="B49:H49">ROUND(B30*B7,2)</f>
        <v>1326192.98</v>
      </c>
      <c r="C49" s="23">
        <f t="shared" si="14"/>
        <v>2086536.04</v>
      </c>
      <c r="D49" s="23">
        <f t="shared" si="14"/>
        <v>2407877.57</v>
      </c>
      <c r="E49" s="23">
        <f t="shared" si="14"/>
        <v>1381377.35</v>
      </c>
      <c r="F49" s="23">
        <f t="shared" si="14"/>
        <v>1855013.98</v>
      </c>
      <c r="G49" s="23">
        <f t="shared" si="14"/>
        <v>2491769.06</v>
      </c>
      <c r="H49" s="23">
        <f t="shared" si="14"/>
        <v>1343396.91</v>
      </c>
      <c r="I49" s="23">
        <f>ROUND(I30*I7,2)</f>
        <v>512448.7</v>
      </c>
      <c r="J49" s="23">
        <f>ROUND(J30*J7,2)</f>
        <v>769608.8</v>
      </c>
      <c r="K49" s="23">
        <f t="shared" si="13"/>
        <v>14174221.39</v>
      </c>
    </row>
    <row r="50" spans="1:11" ht="17.25" customHeight="1">
      <c r="A50" s="35" t="s">
        <v>48</v>
      </c>
      <c r="B50" s="19">
        <v>0</v>
      </c>
      <c r="C50" s="23">
        <f>ROUND(C31*C7,2)</f>
        <v>4637.93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4637.93</v>
      </c>
    </row>
    <row r="51" spans="1:11" ht="17.25" customHeight="1">
      <c r="A51" s="69" t="s">
        <v>124</v>
      </c>
      <c r="B51" s="70">
        <f>ROUND(B32*B7,2)</f>
        <v>-482.93</v>
      </c>
      <c r="C51" s="64">
        <v>0</v>
      </c>
      <c r="D51" s="70">
        <f aca="true" t="shared" si="15" ref="D51:I51">ROUND(D32*D7,2)</f>
        <v>-2.93</v>
      </c>
      <c r="E51" s="70">
        <f t="shared" si="15"/>
        <v>-125.24</v>
      </c>
      <c r="F51" s="70">
        <f t="shared" si="15"/>
        <v>-479.72</v>
      </c>
      <c r="G51" s="70">
        <f t="shared" si="15"/>
        <v>-1078.2</v>
      </c>
      <c r="H51" s="70">
        <f t="shared" si="15"/>
        <v>-403.95</v>
      </c>
      <c r="I51" s="70">
        <f t="shared" si="15"/>
        <v>-72.5</v>
      </c>
      <c r="J51" s="64">
        <v>0</v>
      </c>
      <c r="K51" s="70">
        <f>SUM(B51:J51)</f>
        <v>-2645.4700000000003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12547.28</v>
      </c>
      <c r="I53" s="32">
        <f>+I35</f>
        <v>0</v>
      </c>
      <c r="J53" s="32">
        <f>+J35</f>
        <v>0</v>
      </c>
      <c r="K53" s="23">
        <f t="shared" si="13"/>
        <v>12547.28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731.88</v>
      </c>
      <c r="C55" s="19">
        <v>0</v>
      </c>
      <c r="D55" s="37">
        <v>4.28</v>
      </c>
      <c r="E55" s="19">
        <v>179.76</v>
      </c>
      <c r="F55" s="37">
        <v>731.88</v>
      </c>
      <c r="G55" s="37">
        <v>1617.84</v>
      </c>
      <c r="H55" s="37">
        <v>590.64</v>
      </c>
      <c r="I55" s="37">
        <v>98.44</v>
      </c>
      <c r="J55" s="19">
        <v>0</v>
      </c>
      <c r="K55" s="23">
        <f t="shared" si="13"/>
        <v>3954.72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28518.57</v>
      </c>
      <c r="E56" s="37">
        <v>21038.81</v>
      </c>
      <c r="F56" s="37">
        <v>21403.73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169777.72999999998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-170148.06</v>
      </c>
      <c r="C60" s="36">
        <f t="shared" si="16"/>
        <v>-250645.95</v>
      </c>
      <c r="D60" s="36">
        <f t="shared" si="16"/>
        <v>-229935.03</v>
      </c>
      <c r="E60" s="36">
        <f t="shared" si="16"/>
        <v>-171360.51</v>
      </c>
      <c r="F60" s="36">
        <f t="shared" si="16"/>
        <v>-183865.63</v>
      </c>
      <c r="G60" s="36">
        <f t="shared" si="16"/>
        <v>-223403.41999999998</v>
      </c>
      <c r="H60" s="36">
        <f t="shared" si="16"/>
        <v>-198662.47</v>
      </c>
      <c r="I60" s="36">
        <f t="shared" si="16"/>
        <v>-78660.56</v>
      </c>
      <c r="J60" s="36">
        <f t="shared" si="16"/>
        <v>-91641.49</v>
      </c>
      <c r="K60" s="36">
        <f>SUM(B60:J60)</f>
        <v>-1598323.12</v>
      </c>
    </row>
    <row r="61" spans="1:11" ht="18.75" customHeight="1">
      <c r="A61" s="16" t="s">
        <v>79</v>
      </c>
      <c r="B61" s="36">
        <f aca="true" t="shared" si="17" ref="B61:J61">B62+B63+B64+B65+B66+B67</f>
        <v>-156039</v>
      </c>
      <c r="C61" s="36">
        <f t="shared" si="17"/>
        <v>-230001</v>
      </c>
      <c r="D61" s="36">
        <f t="shared" si="17"/>
        <v>-209487</v>
      </c>
      <c r="E61" s="36">
        <f t="shared" si="17"/>
        <v>-146142</v>
      </c>
      <c r="F61" s="36">
        <f t="shared" si="17"/>
        <v>-164826</v>
      </c>
      <c r="G61" s="36">
        <f t="shared" si="17"/>
        <v>-194952</v>
      </c>
      <c r="H61" s="36">
        <f t="shared" si="17"/>
        <v>-184740</v>
      </c>
      <c r="I61" s="36">
        <f t="shared" si="17"/>
        <v>-35325</v>
      </c>
      <c r="J61" s="36">
        <f t="shared" si="17"/>
        <v>-67539</v>
      </c>
      <c r="K61" s="36">
        <f aca="true" t="shared" si="18" ref="K61:K94">SUM(B61:J61)</f>
        <v>-1389051</v>
      </c>
    </row>
    <row r="62" spans="1:11" ht="18.75" customHeight="1">
      <c r="A62" s="12" t="s">
        <v>80</v>
      </c>
      <c r="B62" s="36">
        <f>-ROUND(B9*$D$3,2)</f>
        <v>-156039</v>
      </c>
      <c r="C62" s="36">
        <f aca="true" t="shared" si="19" ref="C62:J62">-ROUND(C9*$D$3,2)</f>
        <v>-230001</v>
      </c>
      <c r="D62" s="36">
        <f t="shared" si="19"/>
        <v>-209487</v>
      </c>
      <c r="E62" s="36">
        <f t="shared" si="19"/>
        <v>-146142</v>
      </c>
      <c r="F62" s="36">
        <f t="shared" si="19"/>
        <v>-164826</v>
      </c>
      <c r="G62" s="36">
        <f t="shared" si="19"/>
        <v>-194952</v>
      </c>
      <c r="H62" s="36">
        <f t="shared" si="19"/>
        <v>-184740</v>
      </c>
      <c r="I62" s="36">
        <f t="shared" si="19"/>
        <v>-35325</v>
      </c>
      <c r="J62" s="36">
        <f t="shared" si="19"/>
        <v>-67539</v>
      </c>
      <c r="K62" s="36">
        <f t="shared" si="18"/>
        <v>-1389051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19">
        <v>0</v>
      </c>
      <c r="I64" s="19">
        <v>0</v>
      </c>
      <c r="J64" s="19">
        <v>0</v>
      </c>
      <c r="K64" s="36">
        <f t="shared" si="18"/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8"/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-25218.510000000002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-43335.560000000005</v>
      </c>
      <c r="J68" s="36">
        <f t="shared" si="20"/>
        <v>-24102.49</v>
      </c>
      <c r="K68" s="36">
        <f t="shared" si="18"/>
        <v>-209272.12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-11640.51</v>
      </c>
      <c r="F92" s="19">
        <v>0</v>
      </c>
      <c r="G92" s="19">
        <v>0</v>
      </c>
      <c r="H92" s="19">
        <v>0</v>
      </c>
      <c r="I92" s="49">
        <v>-6457.18</v>
      </c>
      <c r="J92" s="49">
        <v>-14012.29</v>
      </c>
      <c r="K92" s="49">
        <f t="shared" si="18"/>
        <v>-32109.980000000003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1173523.0299999998</v>
      </c>
      <c r="C97" s="24">
        <f t="shared" si="21"/>
        <v>1862697.1300000001</v>
      </c>
      <c r="D97" s="24">
        <f t="shared" si="21"/>
        <v>2206462.4599999995</v>
      </c>
      <c r="E97" s="24">
        <f t="shared" si="21"/>
        <v>1231110.1700000002</v>
      </c>
      <c r="F97" s="24">
        <f t="shared" si="21"/>
        <v>1692804.24</v>
      </c>
      <c r="G97" s="24">
        <f t="shared" si="21"/>
        <v>2296839.8299999996</v>
      </c>
      <c r="H97" s="24">
        <f t="shared" si="21"/>
        <v>1175751.3199999998</v>
      </c>
      <c r="I97" s="24">
        <f>+I98+I99</f>
        <v>433814.08</v>
      </c>
      <c r="J97" s="24">
        <f>+J98+J99</f>
        <v>691168.2000000001</v>
      </c>
      <c r="K97" s="49">
        <f>SUM(B97:J97)</f>
        <v>12764170.459999999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1156293.8699999999</v>
      </c>
      <c r="C98" s="24">
        <f t="shared" si="22"/>
        <v>1840528.02</v>
      </c>
      <c r="D98" s="24">
        <f t="shared" si="22"/>
        <v>2177943.8899999997</v>
      </c>
      <c r="E98" s="24">
        <f t="shared" si="22"/>
        <v>1210071.36</v>
      </c>
      <c r="F98" s="24">
        <f t="shared" si="22"/>
        <v>1671400.51</v>
      </c>
      <c r="G98" s="24">
        <f t="shared" si="22"/>
        <v>2268905.28</v>
      </c>
      <c r="H98" s="24">
        <f t="shared" si="22"/>
        <v>1157468.41</v>
      </c>
      <c r="I98" s="24">
        <f t="shared" si="22"/>
        <v>433814.08</v>
      </c>
      <c r="J98" s="24">
        <f t="shared" si="22"/>
        <v>677967.31</v>
      </c>
      <c r="K98" s="49">
        <f>SUM(B98:J98)</f>
        <v>12594392.73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28518.57</v>
      </c>
      <c r="E99" s="24">
        <f t="shared" si="23"/>
        <v>21038.81</v>
      </c>
      <c r="F99" s="24">
        <f t="shared" si="23"/>
        <v>21403.73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169777.72999999998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80"/>
      <c r="M100" s="58"/>
    </row>
    <row r="101" spans="1:12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  <c r="L101" s="80"/>
    </row>
    <row r="102" spans="1:12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  <c r="L102" s="8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12764170.469999999</v>
      </c>
      <c r="L105" s="55"/>
    </row>
    <row r="106" spans="1:11" ht="18.75" customHeight="1">
      <c r="A106" s="26" t="s">
        <v>75</v>
      </c>
      <c r="B106" s="27">
        <v>153676.39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153676.39</v>
      </c>
    </row>
    <row r="107" spans="1:11" ht="18.75" customHeight="1">
      <c r="A107" s="26" t="s">
        <v>76</v>
      </c>
      <c r="B107" s="27">
        <v>1019846.64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1019846.64</v>
      </c>
    </row>
    <row r="108" spans="1:11" ht="18.75" customHeight="1">
      <c r="A108" s="26" t="s">
        <v>77</v>
      </c>
      <c r="B108" s="41">
        <v>0</v>
      </c>
      <c r="C108" s="27">
        <f>+C97</f>
        <v>1862697.1300000001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1862697.1300000001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2206462.4599999995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2206462.4599999995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1231110.1700000002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1231110.1700000002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305637.16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305637.16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574574.77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574574.77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812592.32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812592.32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641429.56</v>
      </c>
      <c r="H115" s="41">
        <v>0</v>
      </c>
      <c r="I115" s="41">
        <v>0</v>
      </c>
      <c r="J115" s="41">
        <v>0</v>
      </c>
      <c r="K115" s="42">
        <f t="shared" si="24"/>
        <v>641429.56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53993.51</v>
      </c>
      <c r="H116" s="41">
        <v>0</v>
      </c>
      <c r="I116" s="41">
        <v>0</v>
      </c>
      <c r="J116" s="41">
        <v>0</v>
      </c>
      <c r="K116" s="42">
        <f t="shared" si="24"/>
        <v>53993.51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364282.61</v>
      </c>
      <c r="H117" s="41">
        <v>0</v>
      </c>
      <c r="I117" s="41">
        <v>0</v>
      </c>
      <c r="J117" s="41">
        <v>0</v>
      </c>
      <c r="K117" s="42">
        <f t="shared" si="24"/>
        <v>364282.61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332968.22</v>
      </c>
      <c r="H118" s="41">
        <v>0</v>
      </c>
      <c r="I118" s="41">
        <v>0</v>
      </c>
      <c r="J118" s="41">
        <v>0</v>
      </c>
      <c r="K118" s="42">
        <f t="shared" si="24"/>
        <v>332968.22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904165.93</v>
      </c>
      <c r="H119" s="41">
        <v>0</v>
      </c>
      <c r="I119" s="41">
        <v>0</v>
      </c>
      <c r="J119" s="41">
        <v>0</v>
      </c>
      <c r="K119" s="42">
        <f t="shared" si="24"/>
        <v>904165.93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412133.32</v>
      </c>
      <c r="I120" s="41">
        <v>0</v>
      </c>
      <c r="J120" s="41">
        <v>0</v>
      </c>
      <c r="K120" s="42">
        <f t="shared" si="24"/>
        <v>412133.32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763618</v>
      </c>
      <c r="I121" s="41">
        <v>0</v>
      </c>
      <c r="J121" s="41">
        <v>0</v>
      </c>
      <c r="K121" s="42">
        <f t="shared" si="24"/>
        <v>763618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433814.08</v>
      </c>
      <c r="J122" s="41">
        <v>0</v>
      </c>
      <c r="K122" s="42">
        <f t="shared" si="24"/>
        <v>433814.08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691168.2</v>
      </c>
      <c r="K123" s="45">
        <f t="shared" si="24"/>
        <v>691168.2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2014-12-23T18:30:45Z</dcterms:modified>
  <cp:category/>
  <cp:version/>
  <cp:contentType/>
  <cp:contentStatus/>
</cp:coreProperties>
</file>