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<sst xmlns="http://schemas.openxmlformats.org/spreadsheetml/2006/main" count="126" uniqueCount="126">
  <si>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</si>
  <si>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</si>
  <si>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</si>
  <si>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</si>
  <si>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</si>
  <si>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</si>
  <si>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</si>
  <si>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</si>
  <si>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</si>
  <si>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</si>
  <si>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</si>
  <si>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</si>
  <si>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</si>
  <si>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</si>
  <si>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</si>
  <si>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</si>
  <si>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</si>
  <si>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</si>
  <si>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</si>
  <si>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</si>
  <si>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</si>
  <si>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</si>
  <si>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</si>
  <si>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</si>
  <si>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</si>
  <si>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</si>
  <si>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</si>
  <si>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</si>
  <si>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</si>
  <si>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</si>
  <si>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</si>
  <si>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</si>
  <si>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</si>
  <si>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</si>
  <si>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</si>
  <si>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</si>
  <si>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</si>
  <si>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</si>
  <si>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</si>
  <si>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</si>
  <si>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</si>
  <si>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</si>
  <si>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</si>
  <si>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</si>
  <si>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</si>
  <si>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</si>
  <si>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</si>
  <si>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</si>
  <si>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</si>
  <si>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</si>
  <si>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</si>
  <si>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</si>
  <si>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</si>
  <si>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</si>
  <si>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</si>
  <si>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</si>
  <si>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</si>
  <si>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</si>
  <si>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</si>
  <si>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</si>
  <si>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</si>
  <si>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</si>
  <si>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</si>
  <si>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</si>
  <si>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</si>
  <si>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</si>
  <si>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</si>
  <si>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</si>
  <si>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</si>
  <si>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</si>
  <si>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</si>
  <si>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</si>
  <si>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</si>
  <si>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</si>
  <si>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</si>
  <si>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</si>
  <si>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</si>
  <si>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</si>
  <si>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</si>
  <si>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</si>
  <si>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</si>
  <si>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</si>
  <si>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</si>
  <si>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</si>
  <si>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</si>
  <si>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</si>
  <si>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</si>
  <si>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</si>
  <si>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</si>
  <si>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</si>
  <si>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</si>
  <si>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</si>
  <si>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</si>
  <si>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</si>
  <si>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</si>
  <si>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</si>
  <si>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</si>
  <si>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</si>
  <si>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</si>
  <si>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</si>
  <si>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</si>
  <si>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</si>
  <si>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</si>
  <si>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</si>
  <si>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</si>
  <si>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</si>
  <si>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</si>
  <si>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</si>
  <si>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</si>
  <si>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</si>
  <si>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</si>
  <si>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</si>
  <si>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</si>
  <si>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</si>
  <si>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</si>
  <si>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</si>
  <si>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</si>
  <si>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</si>
  <si>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</si>
  <si>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</si>
  <si>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</si>
  <si>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</si>
  <si>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</si>
  <si>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</si>
  <si>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</si>
  <si>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15/12/14 - VENCIMENTO 22/12/14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</si>
</sst>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563187</v>
      </c>
      <c r="C7" s="9">
        <f t="shared" si="0"/>
        <v>776303</v>
      </c>
      <c r="D7" s="9">
        <f t="shared" si="0"/>
        <v>807040</v>
      </c>
      <c r="E7" s="9">
        <f t="shared" si="0"/>
        <v>530479</v>
      </c>
      <c r="F7" s="9">
        <f t="shared" si="0"/>
        <v>736532</v>
      </c>
      <c r="G7" s="9">
        <f t="shared" si="0"/>
        <v>1049743</v>
      </c>
      <c r="H7" s="9">
        <f t="shared" si="0"/>
        <v>538196</v>
      </c>
      <c r="I7" s="9">
        <f t="shared" si="0"/>
        <v>120176</v>
      </c>
      <c r="J7" s="9">
        <f t="shared" si="0"/>
        <v>304888</v>
      </c>
      <c r="K7" s="9">
        <f t="shared" si="0"/>
        <v>5426544</v>
      </c>
      <c r="L7" s="53"/>
    </row>
    <row r="8" spans="1:11" ht="17.25" customHeight="1">
      <c r="A8" s="10" t="s">
        <v>117</v>
      </c>
      <c r="B8" s="11">
        <f>B9+B12+B16</f>
        <v>333778</v>
      </c>
      <c r="C8" s="11">
        <f aca="true" t="shared" si="1" ref="C8:J8">C9+C12+C16</f>
        <v>463672</v>
      </c>
      <c r="D8" s="11">
        <f t="shared" si="1"/>
        <v>456613</v>
      </c>
      <c r="E8" s="11">
        <f t="shared" si="1"/>
        <v>310568</v>
      </c>
      <c r="F8" s="11">
        <f t="shared" si="1"/>
        <v>409114</v>
      </c>
      <c r="G8" s="11">
        <f t="shared" si="1"/>
        <v>568366</v>
      </c>
      <c r="H8" s="11">
        <f t="shared" si="1"/>
        <v>329270</v>
      </c>
      <c r="I8" s="11">
        <f t="shared" si="1"/>
        <v>63683</v>
      </c>
      <c r="J8" s="11">
        <f t="shared" si="1"/>
        <v>170979</v>
      </c>
      <c r="K8" s="11">
        <f>SUM(B8:J8)</f>
        <v>3106043</v>
      </c>
    </row>
    <row r="9" spans="1:11" ht="17.25" customHeight="1">
      <c r="A9" s="15" t="s">
        <v>17</v>
      </c>
      <c r="B9" s="13">
        <f>+B10+B11</f>
        <v>55280</v>
      </c>
      <c r="C9" s="13">
        <f aca="true" t="shared" si="2" ref="C9:J9">+C10+C11</f>
        <v>80512</v>
      </c>
      <c r="D9" s="13">
        <f t="shared" si="2"/>
        <v>75455</v>
      </c>
      <c r="E9" s="13">
        <f t="shared" si="2"/>
        <v>49870</v>
      </c>
      <c r="F9" s="13">
        <f t="shared" si="2"/>
        <v>58264</v>
      </c>
      <c r="G9" s="13">
        <f t="shared" si="2"/>
        <v>63227</v>
      </c>
      <c r="H9" s="13">
        <f t="shared" si="2"/>
        <v>62999</v>
      </c>
      <c r="I9" s="13">
        <f t="shared" si="2"/>
        <v>12655</v>
      </c>
      <c r="J9" s="13">
        <f t="shared" si="2"/>
        <v>24820</v>
      </c>
      <c r="K9" s="11">
        <f>SUM(B9:J9)</f>
        <v>483082</v>
      </c>
    </row>
    <row r="10" spans="1:11" ht="17.25" customHeight="1">
      <c r="A10" s="30" t="s">
        <v>18</v>
      </c>
      <c r="B10" s="13">
        <v>55280</v>
      </c>
      <c r="C10" s="13">
        <v>80512</v>
      </c>
      <c r="D10" s="13">
        <v>75455</v>
      </c>
      <c r="E10" s="13">
        <v>49870</v>
      </c>
      <c r="F10" s="13">
        <v>58264</v>
      </c>
      <c r="G10" s="13">
        <v>63227</v>
      </c>
      <c r="H10" s="13">
        <v>62999</v>
      </c>
      <c r="I10" s="13">
        <v>12655</v>
      </c>
      <c r="J10" s="13">
        <v>24820</v>
      </c>
      <c r="K10" s="11">
        <f>SUM(B10:J10)</f>
        <v>483082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272404</v>
      </c>
      <c r="C12" s="17">
        <f t="shared" si="3"/>
        <v>373949</v>
      </c>
      <c r="D12" s="17">
        <f t="shared" si="3"/>
        <v>373360</v>
      </c>
      <c r="E12" s="17">
        <f t="shared" si="3"/>
        <v>255276</v>
      </c>
      <c r="F12" s="17">
        <f t="shared" si="3"/>
        <v>342776</v>
      </c>
      <c r="G12" s="17">
        <f t="shared" si="3"/>
        <v>493634</v>
      </c>
      <c r="H12" s="17">
        <f t="shared" si="3"/>
        <v>260143</v>
      </c>
      <c r="I12" s="17">
        <f t="shared" si="3"/>
        <v>49617</v>
      </c>
      <c r="J12" s="17">
        <f t="shared" si="3"/>
        <v>143047</v>
      </c>
      <c r="K12" s="11">
        <f aca="true" t="shared" si="4" ref="K12:K27">SUM(B12:J12)</f>
        <v>2564206</v>
      </c>
    </row>
    <row r="13" spans="1:13" ht="17.25" customHeight="1">
      <c r="A13" s="14" t="s">
        <v>20</v>
      </c>
      <c r="B13" s="13">
        <v>126359</v>
      </c>
      <c r="C13" s="13">
        <v>184228</v>
      </c>
      <c r="D13" s="13">
        <v>189980</v>
      </c>
      <c r="E13" s="13">
        <v>127279</v>
      </c>
      <c r="F13" s="13">
        <v>168560</v>
      </c>
      <c r="G13" s="13">
        <v>234353</v>
      </c>
      <c r="H13" s="13">
        <v>119861</v>
      </c>
      <c r="I13" s="13">
        <v>26985</v>
      </c>
      <c r="J13" s="13">
        <v>71856</v>
      </c>
      <c r="K13" s="11">
        <f t="shared" si="4"/>
        <v>1249461</v>
      </c>
      <c r="L13" s="53"/>
      <c r="M13" s="54"/>
    </row>
    <row r="14" spans="1:12" ht="17.25" customHeight="1">
      <c r="A14" s="14" t="s">
        <v>21</v>
      </c>
      <c r="B14" s="13">
        <v>123110</v>
      </c>
      <c r="C14" s="13">
        <v>156229</v>
      </c>
      <c r="D14" s="13">
        <v>151946</v>
      </c>
      <c r="E14" s="13">
        <v>107655</v>
      </c>
      <c r="F14" s="13">
        <v>146823</v>
      </c>
      <c r="G14" s="13">
        <v>225308</v>
      </c>
      <c r="H14" s="13">
        <v>118170</v>
      </c>
      <c r="I14" s="13">
        <v>18293</v>
      </c>
      <c r="J14" s="13">
        <v>59018</v>
      </c>
      <c r="K14" s="11">
        <f t="shared" si="4"/>
        <v>1106552</v>
      </c>
      <c r="L14" s="53"/>
    </row>
    <row r="15" spans="1:11" ht="17.25" customHeight="1">
      <c r="A15" s="14" t="s">
        <v>22</v>
      </c>
      <c r="B15" s="13">
        <v>22935</v>
      </c>
      <c r="C15" s="13">
        <v>33492</v>
      </c>
      <c r="D15" s="13">
        <v>31434</v>
      </c>
      <c r="E15" s="13">
        <v>20342</v>
      </c>
      <c r="F15" s="13">
        <v>27393</v>
      </c>
      <c r="G15" s="13">
        <v>33973</v>
      </c>
      <c r="H15" s="13">
        <v>22112</v>
      </c>
      <c r="I15" s="13">
        <v>4339</v>
      </c>
      <c r="J15" s="13">
        <v>12173</v>
      </c>
      <c r="K15" s="11">
        <f t="shared" si="4"/>
        <v>208193</v>
      </c>
    </row>
    <row r="16" spans="1:11" ht="17.25" customHeight="1">
      <c r="A16" s="15" t="s">
        <v>113</v>
      </c>
      <c r="B16" s="13">
        <f>B17+B18+B19</f>
        <v>6094</v>
      </c>
      <c r="C16" s="13">
        <f aca="true" t="shared" si="5" ref="C16:J16">C17+C18+C19</f>
        <v>9211</v>
      </c>
      <c r="D16" s="13">
        <f t="shared" si="5"/>
        <v>7798</v>
      </c>
      <c r="E16" s="13">
        <f t="shared" si="5"/>
        <v>5422</v>
      </c>
      <c r="F16" s="13">
        <f t="shared" si="5"/>
        <v>8074</v>
      </c>
      <c r="G16" s="13">
        <f t="shared" si="5"/>
        <v>11505</v>
      </c>
      <c r="H16" s="13">
        <f t="shared" si="5"/>
        <v>6128</v>
      </c>
      <c r="I16" s="13">
        <f t="shared" si="5"/>
        <v>1411</v>
      </c>
      <c r="J16" s="13">
        <f t="shared" si="5"/>
        <v>3112</v>
      </c>
      <c r="K16" s="11">
        <f t="shared" si="4"/>
        <v>58755</v>
      </c>
    </row>
    <row r="17" spans="1:11" ht="17.25" customHeight="1">
      <c r="A17" s="14" t="s">
        <v>114</v>
      </c>
      <c r="B17" s="13">
        <v>3852</v>
      </c>
      <c r="C17" s="13">
        <v>5970</v>
      </c>
      <c r="D17" s="13">
        <v>5068</v>
      </c>
      <c r="E17" s="13">
        <v>3624</v>
      </c>
      <c r="F17" s="13">
        <v>5237</v>
      </c>
      <c r="G17" s="13">
        <v>7589</v>
      </c>
      <c r="H17" s="13">
        <v>4200</v>
      </c>
      <c r="I17" s="13">
        <v>964</v>
      </c>
      <c r="J17" s="13">
        <v>2013</v>
      </c>
      <c r="K17" s="11">
        <f t="shared" si="4"/>
        <v>38517</v>
      </c>
    </row>
    <row r="18" spans="1:11" ht="17.25" customHeight="1">
      <c r="A18" s="14" t="s">
        <v>115</v>
      </c>
      <c r="B18" s="13">
        <v>401</v>
      </c>
      <c r="C18" s="13">
        <v>564</v>
      </c>
      <c r="D18" s="13">
        <v>455</v>
      </c>
      <c r="E18" s="13">
        <v>381</v>
      </c>
      <c r="F18" s="13">
        <v>529</v>
      </c>
      <c r="G18" s="13">
        <v>873</v>
      </c>
      <c r="H18" s="13">
        <v>400</v>
      </c>
      <c r="I18" s="13">
        <v>81</v>
      </c>
      <c r="J18" s="13">
        <v>215</v>
      </c>
      <c r="K18" s="11">
        <f t="shared" si="4"/>
        <v>3899</v>
      </c>
    </row>
    <row r="19" spans="1:11" ht="17.25" customHeight="1">
      <c r="A19" s="14" t="s">
        <v>116</v>
      </c>
      <c r="B19" s="13">
        <v>1841</v>
      </c>
      <c r="C19" s="13">
        <v>2677</v>
      </c>
      <c r="D19" s="13">
        <v>2275</v>
      </c>
      <c r="E19" s="13">
        <v>1417</v>
      </c>
      <c r="F19" s="13">
        <v>2308</v>
      </c>
      <c r="G19" s="13">
        <v>3043</v>
      </c>
      <c r="H19" s="13">
        <v>1528</v>
      </c>
      <c r="I19" s="13">
        <v>366</v>
      </c>
      <c r="J19" s="13">
        <v>884</v>
      </c>
      <c r="K19" s="11">
        <f t="shared" si="4"/>
        <v>16339</v>
      </c>
    </row>
    <row r="20" spans="1:11" ht="17.25" customHeight="1">
      <c r="A20" s="16" t="s">
        <v>23</v>
      </c>
      <c r="B20" s="11">
        <f>+B21+B22+B23</f>
        <v>179032</v>
      </c>
      <c r="C20" s="11">
        <f aca="true" t="shared" si="6" ref="C20:J20">+C21+C22+C23</f>
        <v>228049</v>
      </c>
      <c r="D20" s="11">
        <f t="shared" si="6"/>
        <v>252181</v>
      </c>
      <c r="E20" s="11">
        <f t="shared" si="6"/>
        <v>160300</v>
      </c>
      <c r="F20" s="11">
        <f t="shared" si="6"/>
        <v>254868</v>
      </c>
      <c r="G20" s="11">
        <f t="shared" si="6"/>
        <v>407042</v>
      </c>
      <c r="H20" s="11">
        <f t="shared" si="6"/>
        <v>161057</v>
      </c>
      <c r="I20" s="11">
        <f t="shared" si="6"/>
        <v>38515</v>
      </c>
      <c r="J20" s="11">
        <f t="shared" si="6"/>
        <v>91676</v>
      </c>
      <c r="K20" s="11">
        <f t="shared" si="4"/>
        <v>1772720</v>
      </c>
    </row>
    <row r="21" spans="1:12" ht="17.25" customHeight="1">
      <c r="A21" s="12" t="s">
        <v>24</v>
      </c>
      <c r="B21" s="13">
        <v>93974</v>
      </c>
      <c r="C21" s="13">
        <v>129833</v>
      </c>
      <c r="D21" s="13">
        <v>145660</v>
      </c>
      <c r="E21" s="13">
        <v>91690</v>
      </c>
      <c r="F21" s="13">
        <v>141529</v>
      </c>
      <c r="G21" s="13">
        <v>212334</v>
      </c>
      <c r="H21" s="13">
        <v>89469</v>
      </c>
      <c r="I21" s="13">
        <v>23215</v>
      </c>
      <c r="J21" s="13">
        <v>52015</v>
      </c>
      <c r="K21" s="11">
        <f t="shared" si="4"/>
        <v>979719</v>
      </c>
      <c r="L21" s="53"/>
    </row>
    <row r="22" spans="1:12" ht="17.25" customHeight="1">
      <c r="A22" s="12" t="s">
        <v>25</v>
      </c>
      <c r="B22" s="13">
        <v>71026</v>
      </c>
      <c r="C22" s="13">
        <v>79986</v>
      </c>
      <c r="D22" s="13">
        <v>87291</v>
      </c>
      <c r="E22" s="13">
        <v>57460</v>
      </c>
      <c r="F22" s="13">
        <v>95217</v>
      </c>
      <c r="G22" s="13">
        <v>169361</v>
      </c>
      <c r="H22" s="13">
        <v>59814</v>
      </c>
      <c r="I22" s="13">
        <v>12275</v>
      </c>
      <c r="J22" s="13">
        <v>32649</v>
      </c>
      <c r="K22" s="11">
        <f t="shared" si="4"/>
        <v>665079</v>
      </c>
      <c r="L22" s="53"/>
    </row>
    <row r="23" spans="1:11" ht="17.25" customHeight="1">
      <c r="A23" s="12" t="s">
        <v>26</v>
      </c>
      <c r="B23" s="13">
        <v>14032</v>
      </c>
      <c r="C23" s="13">
        <v>18230</v>
      </c>
      <c r="D23" s="13">
        <v>19230</v>
      </c>
      <c r="E23" s="13">
        <v>11150</v>
      </c>
      <c r="F23" s="13">
        <v>18122</v>
      </c>
      <c r="G23" s="13">
        <v>25347</v>
      </c>
      <c r="H23" s="13">
        <v>11774</v>
      </c>
      <c r="I23" s="13">
        <v>3025</v>
      </c>
      <c r="J23" s="13">
        <v>7012</v>
      </c>
      <c r="K23" s="11">
        <f t="shared" si="4"/>
        <v>127922</v>
      </c>
    </row>
    <row r="24" spans="1:11" ht="17.25" customHeight="1">
      <c r="A24" s="16" t="s">
        <v>27</v>
      </c>
      <c r="B24" s="13">
        <v>50377</v>
      </c>
      <c r="C24" s="13">
        <v>84582</v>
      </c>
      <c r="D24" s="13">
        <v>98246</v>
      </c>
      <c r="E24" s="13">
        <v>59611</v>
      </c>
      <c r="F24" s="13">
        <v>72550</v>
      </c>
      <c r="G24" s="13">
        <v>74335</v>
      </c>
      <c r="H24" s="13">
        <v>41699</v>
      </c>
      <c r="I24" s="13">
        <v>17978</v>
      </c>
      <c r="J24" s="13">
        <v>42233</v>
      </c>
      <c r="K24" s="11">
        <f t="shared" si="4"/>
        <v>541611</v>
      </c>
    </row>
    <row r="25" spans="1:12" ht="17.25" customHeight="1">
      <c r="A25" s="12" t="s">
        <v>28</v>
      </c>
      <c r="B25" s="13">
        <v>32241</v>
      </c>
      <c r="C25" s="13">
        <v>54132</v>
      </c>
      <c r="D25" s="13">
        <v>62877</v>
      </c>
      <c r="E25" s="13">
        <v>38151</v>
      </c>
      <c r="F25" s="13">
        <v>46432</v>
      </c>
      <c r="G25" s="13">
        <v>47574</v>
      </c>
      <c r="H25" s="13">
        <v>26687</v>
      </c>
      <c r="I25" s="13">
        <v>11506</v>
      </c>
      <c r="J25" s="13">
        <v>27029</v>
      </c>
      <c r="K25" s="11">
        <f t="shared" si="4"/>
        <v>346629</v>
      </c>
      <c r="L25" s="53"/>
    </row>
    <row r="26" spans="1:12" ht="17.25" customHeight="1">
      <c r="A26" s="12" t="s">
        <v>29</v>
      </c>
      <c r="B26" s="13">
        <v>18136</v>
      </c>
      <c r="C26" s="13">
        <v>30450</v>
      </c>
      <c r="D26" s="13">
        <v>35369</v>
      </c>
      <c r="E26" s="13">
        <v>21460</v>
      </c>
      <c r="F26" s="13">
        <v>26118</v>
      </c>
      <c r="G26" s="13">
        <v>26761</v>
      </c>
      <c r="H26" s="13">
        <v>15012</v>
      </c>
      <c r="I26" s="13">
        <v>6472</v>
      </c>
      <c r="J26" s="13">
        <v>15204</v>
      </c>
      <c r="K26" s="11">
        <f t="shared" si="4"/>
        <v>194982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6170</v>
      </c>
      <c r="I27" s="11">
        <v>0</v>
      </c>
      <c r="J27" s="11">
        <v>0</v>
      </c>
      <c r="K27" s="11">
        <f t="shared" si="4"/>
        <v>6170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2.4128519</v>
      </c>
      <c r="C29" s="61">
        <f aca="true" t="shared" si="7" ref="C29:J29">SUM(C30:C33)</f>
        <v>2.753106</v>
      </c>
      <c r="D29" s="61">
        <f t="shared" si="7"/>
        <v>3.0994962299999997</v>
      </c>
      <c r="E29" s="61">
        <f t="shared" si="7"/>
        <v>2.63576102</v>
      </c>
      <c r="F29" s="61">
        <f t="shared" si="7"/>
        <v>2.55856656</v>
      </c>
      <c r="G29" s="61">
        <f t="shared" si="7"/>
        <v>2.20044996</v>
      </c>
      <c r="H29" s="61">
        <f t="shared" si="7"/>
        <v>2.523551</v>
      </c>
      <c r="I29" s="61">
        <f t="shared" si="7"/>
        <v>4.48050708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-0.0008481</v>
      </c>
      <c r="C32" s="63">
        <v>0</v>
      </c>
      <c r="D32" s="63">
        <v>-3.77E-06</v>
      </c>
      <c r="E32" s="63">
        <v>-0.00023898</v>
      </c>
      <c r="F32" s="63">
        <v>-0.00043344</v>
      </c>
      <c r="G32" s="63">
        <v>-0.00095004</v>
      </c>
      <c r="H32" s="63">
        <v>-0.000649</v>
      </c>
      <c r="I32" s="63">
        <v>-0.00019292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12211.57</v>
      </c>
      <c r="I35" s="19">
        <v>0</v>
      </c>
      <c r="J35" s="19">
        <v>0</v>
      </c>
      <c r="K35" s="23">
        <f>SUM(B35:J35)</f>
        <v>12211.57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706.2</v>
      </c>
      <c r="C39" s="19">
        <f aca="true" t="shared" si="8" ref="C39:J39">+C43</f>
        <v>0</v>
      </c>
      <c r="D39" s="23">
        <f t="shared" si="8"/>
        <v>4.28</v>
      </c>
      <c r="E39" s="19">
        <f t="shared" si="8"/>
        <v>179.76</v>
      </c>
      <c r="F39" s="23">
        <f t="shared" si="8"/>
        <v>479.36</v>
      </c>
      <c r="G39" s="23">
        <f t="shared" si="8"/>
        <v>1613.56</v>
      </c>
      <c r="H39" s="23">
        <f t="shared" si="8"/>
        <v>505.04</v>
      </c>
      <c r="I39" s="19">
        <f t="shared" si="8"/>
        <v>29.96</v>
      </c>
      <c r="J39" s="19">
        <f t="shared" si="8"/>
        <v>0</v>
      </c>
      <c r="K39" s="23">
        <f aca="true" t="shared" si="9" ref="K39:K44">SUM(B39:J39)</f>
        <v>3518.16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122</v>
      </c>
      <c r="B43" s="66">
        <f>ROUND(B44*B45,2)</f>
        <v>706.2</v>
      </c>
      <c r="C43" s="64">
        <v>0</v>
      </c>
      <c r="D43" s="66">
        <f aca="true" t="shared" si="10" ref="D43:I43">ROUND(D44*D45,2)</f>
        <v>4.28</v>
      </c>
      <c r="E43" s="66">
        <f t="shared" si="10"/>
        <v>179.76</v>
      </c>
      <c r="F43" s="66">
        <f t="shared" si="10"/>
        <v>479.36</v>
      </c>
      <c r="G43" s="66">
        <f t="shared" si="10"/>
        <v>1613.56</v>
      </c>
      <c r="H43" s="66">
        <f t="shared" si="10"/>
        <v>505.04</v>
      </c>
      <c r="I43" s="66">
        <f t="shared" si="10"/>
        <v>29.96</v>
      </c>
      <c r="J43" s="64">
        <v>0</v>
      </c>
      <c r="K43" s="66">
        <f t="shared" si="9"/>
        <v>3518.16</v>
      </c>
    </row>
    <row r="44" spans="1:11" ht="17.25" customHeight="1">
      <c r="A44" s="67" t="s">
        <v>43</v>
      </c>
      <c r="B44" s="68">
        <v>165</v>
      </c>
      <c r="C44" s="68">
        <v>0</v>
      </c>
      <c r="D44" s="68">
        <v>1</v>
      </c>
      <c r="E44" s="68">
        <v>42</v>
      </c>
      <c r="F44" s="68">
        <v>112</v>
      </c>
      <c r="G44" s="68">
        <v>377</v>
      </c>
      <c r="H44" s="68">
        <v>118</v>
      </c>
      <c r="I44" s="68">
        <v>7</v>
      </c>
      <c r="J44" s="68">
        <v>0</v>
      </c>
      <c r="K44" s="68">
        <f t="shared" si="9"/>
        <v>822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1376822.18</v>
      </c>
      <c r="C47" s="22">
        <f aca="true" t="shared" si="11" ref="C47:H47">+C48+C56</f>
        <v>2159413.5599999996</v>
      </c>
      <c r="D47" s="22">
        <f t="shared" si="11"/>
        <v>2527310.3499999996</v>
      </c>
      <c r="E47" s="22">
        <f t="shared" si="11"/>
        <v>1419434.44</v>
      </c>
      <c r="F47" s="22">
        <f t="shared" si="11"/>
        <v>1907161.8</v>
      </c>
      <c r="G47" s="22">
        <f t="shared" si="11"/>
        <v>2339455.0500000003</v>
      </c>
      <c r="H47" s="22">
        <f t="shared" si="11"/>
        <v>1389164.57</v>
      </c>
      <c r="I47" s="22">
        <f>+I48+I56</f>
        <v>538479.3799999999</v>
      </c>
      <c r="J47" s="22">
        <f>+J48+J56</f>
        <v>823196.84</v>
      </c>
      <c r="K47" s="22">
        <f>SUM(B47:J47)</f>
        <v>14480438.170000002</v>
      </c>
    </row>
    <row r="48" spans="1:11" ht="17.25" customHeight="1">
      <c r="A48" s="16" t="s">
        <v>46</v>
      </c>
      <c r="B48" s="23">
        <f>SUM(B49:B55)</f>
        <v>1359593.02</v>
      </c>
      <c r="C48" s="23">
        <f aca="true" t="shared" si="12" ref="C48:H48">SUM(C49:C55)</f>
        <v>2137244.4499999997</v>
      </c>
      <c r="D48" s="23">
        <f t="shared" si="12"/>
        <v>2501421.7199999997</v>
      </c>
      <c r="E48" s="23">
        <f t="shared" si="12"/>
        <v>1398395.63</v>
      </c>
      <c r="F48" s="23">
        <f t="shared" si="12"/>
        <v>1884945.51</v>
      </c>
      <c r="G48" s="23">
        <f t="shared" si="12"/>
        <v>2311520.5000000005</v>
      </c>
      <c r="H48" s="23">
        <f t="shared" si="12"/>
        <v>1370881.6600000001</v>
      </c>
      <c r="I48" s="23">
        <f>SUM(I49:I55)</f>
        <v>538479.3799999999</v>
      </c>
      <c r="J48" s="23">
        <f>SUM(J49:J55)</f>
        <v>809995.95</v>
      </c>
      <c r="K48" s="23">
        <f aca="true" t="shared" si="13" ref="K48:K56">SUM(B48:J48)</f>
        <v>14312477.82</v>
      </c>
    </row>
    <row r="49" spans="1:11" ht="17.25" customHeight="1">
      <c r="A49" s="35" t="s">
        <v>47</v>
      </c>
      <c r="B49" s="23">
        <f aca="true" t="shared" si="14" ref="B49:H49">ROUND(B30*B7,2)</f>
        <v>1359364.46</v>
      </c>
      <c r="C49" s="23">
        <f t="shared" si="14"/>
        <v>2132504.34</v>
      </c>
      <c r="D49" s="23">
        <f t="shared" si="14"/>
        <v>2501420.48</v>
      </c>
      <c r="E49" s="23">
        <f t="shared" si="14"/>
        <v>1398342.64</v>
      </c>
      <c r="F49" s="23">
        <f t="shared" si="14"/>
        <v>1884785.39</v>
      </c>
      <c r="G49" s="23">
        <f t="shared" si="14"/>
        <v>2310904.24</v>
      </c>
      <c r="H49" s="23">
        <f t="shared" si="14"/>
        <v>1358514.34</v>
      </c>
      <c r="I49" s="23">
        <f>ROUND(I30*I7,2)</f>
        <v>538472.6</v>
      </c>
      <c r="J49" s="23">
        <f>ROUND(J30*J7,2)</f>
        <v>809995.95</v>
      </c>
      <c r="K49" s="23">
        <f t="shared" si="13"/>
        <v>14294304.439999998</v>
      </c>
    </row>
    <row r="50" spans="1:11" ht="17.25" customHeight="1">
      <c r="A50" s="35" t="s">
        <v>48</v>
      </c>
      <c r="B50" s="19">
        <v>0</v>
      </c>
      <c r="C50" s="23">
        <f>ROUND(C31*C7,2)</f>
        <v>4740.11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4740.11</v>
      </c>
    </row>
    <row r="51" spans="1:11" ht="17.25" customHeight="1">
      <c r="A51" s="69" t="s">
        <v>124</v>
      </c>
      <c r="B51" s="70">
        <f>ROUND(B32*B7,2)</f>
        <v>-477.64</v>
      </c>
      <c r="C51" s="64">
        <v>0</v>
      </c>
      <c r="D51" s="70">
        <f aca="true" t="shared" si="15" ref="D51:I51">ROUND(D32*D7,2)</f>
        <v>-3.04</v>
      </c>
      <c r="E51" s="70">
        <f t="shared" si="15"/>
        <v>-126.77</v>
      </c>
      <c r="F51" s="70">
        <f t="shared" si="15"/>
        <v>-319.24</v>
      </c>
      <c r="G51" s="70">
        <f t="shared" si="15"/>
        <v>-997.3</v>
      </c>
      <c r="H51" s="70">
        <f t="shared" si="15"/>
        <v>-349.29</v>
      </c>
      <c r="I51" s="70">
        <f t="shared" si="15"/>
        <v>-23.18</v>
      </c>
      <c r="J51" s="64">
        <v>0</v>
      </c>
      <c r="K51" s="70">
        <f>SUM(B51:J51)</f>
        <v>-2296.46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12211.57</v>
      </c>
      <c r="I53" s="32">
        <f>+I35</f>
        <v>0</v>
      </c>
      <c r="J53" s="32">
        <f>+J35</f>
        <v>0</v>
      </c>
      <c r="K53" s="23">
        <f t="shared" si="13"/>
        <v>12211.57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706.2</v>
      </c>
      <c r="C55" s="19">
        <v>0</v>
      </c>
      <c r="D55" s="37">
        <v>4.28</v>
      </c>
      <c r="E55" s="19">
        <v>179.76</v>
      </c>
      <c r="F55" s="37">
        <v>479.36</v>
      </c>
      <c r="G55" s="37">
        <v>1613.56</v>
      </c>
      <c r="H55" s="37">
        <v>505.04</v>
      </c>
      <c r="I55" s="37">
        <v>29.96</v>
      </c>
      <c r="J55" s="19">
        <v>0</v>
      </c>
      <c r="K55" s="23">
        <f t="shared" si="13"/>
        <v>3518.16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25888.63</v>
      </c>
      <c r="E56" s="37">
        <v>21038.81</v>
      </c>
      <c r="F56" s="37">
        <v>22216.29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3"/>
        <v>167960.34999999998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-253616.36</v>
      </c>
      <c r="C60" s="36">
        <f t="shared" si="16"/>
        <v>-266925.6</v>
      </c>
      <c r="D60" s="36">
        <f t="shared" si="16"/>
        <v>-265749.72</v>
      </c>
      <c r="E60" s="36">
        <f t="shared" si="16"/>
        <v>-262935.76</v>
      </c>
      <c r="F60" s="36">
        <f t="shared" si="16"/>
        <v>-269410.27</v>
      </c>
      <c r="G60" s="36">
        <f t="shared" si="16"/>
        <v>-76638.44999999998</v>
      </c>
      <c r="H60" s="36">
        <f t="shared" si="16"/>
        <v>-202919.47</v>
      </c>
      <c r="I60" s="36">
        <f t="shared" si="16"/>
        <v>-81628.22</v>
      </c>
      <c r="J60" s="36">
        <f t="shared" si="16"/>
        <v>-99285.42</v>
      </c>
      <c r="K60" s="36">
        <f>SUM(B60:J60)</f>
        <v>-1779109.2699999998</v>
      </c>
    </row>
    <row r="61" spans="1:11" ht="18.75" customHeight="1">
      <c r="A61" s="16" t="s">
        <v>79</v>
      </c>
      <c r="B61" s="36">
        <f aca="true" t="shared" si="17" ref="B61:J61">B62+B63+B64+B65+B66+B67</f>
        <v>-239507.3</v>
      </c>
      <c r="C61" s="36">
        <f t="shared" si="17"/>
        <v>-246280.65</v>
      </c>
      <c r="D61" s="36">
        <f t="shared" si="17"/>
        <v>-245301.69</v>
      </c>
      <c r="E61" s="36">
        <f t="shared" si="17"/>
        <v>-237576.45</v>
      </c>
      <c r="F61" s="36">
        <f t="shared" si="17"/>
        <v>-250370.64</v>
      </c>
      <c r="G61" s="36">
        <f t="shared" si="17"/>
        <v>-248187.03</v>
      </c>
      <c r="H61" s="36">
        <f t="shared" si="17"/>
        <v>-188997</v>
      </c>
      <c r="I61" s="36">
        <f t="shared" si="17"/>
        <v>-37965</v>
      </c>
      <c r="J61" s="36">
        <f t="shared" si="17"/>
        <v>-74460</v>
      </c>
      <c r="K61" s="36">
        <f aca="true" t="shared" si="18" ref="K61:K94">SUM(B61:J61)</f>
        <v>-1768645.76</v>
      </c>
    </row>
    <row r="62" spans="1:11" ht="18.75" customHeight="1">
      <c r="A62" s="12" t="s">
        <v>80</v>
      </c>
      <c r="B62" s="36">
        <f>-ROUND(B9*$D$3,2)</f>
        <v>-165840</v>
      </c>
      <c r="C62" s="36">
        <f aca="true" t="shared" si="19" ref="C62:J62">-ROUND(C9*$D$3,2)</f>
        <v>-241536</v>
      </c>
      <c r="D62" s="36">
        <f t="shared" si="19"/>
        <v>-226365</v>
      </c>
      <c r="E62" s="36">
        <f t="shared" si="19"/>
        <v>-149610</v>
      </c>
      <c r="F62" s="36">
        <f t="shared" si="19"/>
        <v>-174792</v>
      </c>
      <c r="G62" s="36">
        <f t="shared" si="19"/>
        <v>-189681</v>
      </c>
      <c r="H62" s="36">
        <f t="shared" si="19"/>
        <v>-188997</v>
      </c>
      <c r="I62" s="36">
        <f t="shared" si="19"/>
        <v>-37965</v>
      </c>
      <c r="J62" s="36">
        <f t="shared" si="19"/>
        <v>-74460</v>
      </c>
      <c r="K62" s="36">
        <f t="shared" si="18"/>
        <v>-1449246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118</v>
      </c>
      <c r="B64" s="36">
        <v>-945</v>
      </c>
      <c r="C64" s="36">
        <v>-183</v>
      </c>
      <c r="D64" s="36">
        <v>-192</v>
      </c>
      <c r="E64" s="36">
        <v>-792</v>
      </c>
      <c r="F64" s="36">
        <v>-531</v>
      </c>
      <c r="G64" s="36">
        <v>-333</v>
      </c>
      <c r="H64" s="19">
        <v>0</v>
      </c>
      <c r="I64" s="19">
        <v>0</v>
      </c>
      <c r="J64" s="19">
        <v>0</v>
      </c>
      <c r="K64" s="36">
        <f t="shared" si="18"/>
        <v>-2976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48">
        <v>-72722.3</v>
      </c>
      <c r="C66" s="48">
        <v>-4561.65</v>
      </c>
      <c r="D66" s="48">
        <v>-18716.69</v>
      </c>
      <c r="E66" s="48">
        <v>-87174.45</v>
      </c>
      <c r="F66" s="48">
        <v>-75047.64</v>
      </c>
      <c r="G66" s="48">
        <v>-58173.03</v>
      </c>
      <c r="H66" s="19">
        <v>0</v>
      </c>
      <c r="I66" s="19">
        <v>0</v>
      </c>
      <c r="J66" s="19">
        <v>0</v>
      </c>
      <c r="K66" s="36">
        <f t="shared" si="18"/>
        <v>-316395.76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-28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8"/>
        <v>-28</v>
      </c>
    </row>
    <row r="68" spans="1:11" ht="18.75" customHeight="1">
      <c r="A68" s="12" t="s">
        <v>84</v>
      </c>
      <c r="B68" s="36">
        <f aca="true" t="shared" si="20" ref="B68:J68">SUM(B69:B92)</f>
        <v>-14109.06</v>
      </c>
      <c r="C68" s="36">
        <f t="shared" si="20"/>
        <v>-20644.95</v>
      </c>
      <c r="D68" s="36">
        <f t="shared" si="20"/>
        <v>-20448.03</v>
      </c>
      <c r="E68" s="36">
        <f t="shared" si="20"/>
        <v>-25359.309999999998</v>
      </c>
      <c r="F68" s="36">
        <f t="shared" si="20"/>
        <v>-19039.63</v>
      </c>
      <c r="G68" s="36">
        <f t="shared" si="20"/>
        <v>171548.58000000002</v>
      </c>
      <c r="H68" s="36">
        <f t="shared" si="20"/>
        <v>-13922.47</v>
      </c>
      <c r="I68" s="36">
        <f t="shared" si="20"/>
        <v>-43663.22</v>
      </c>
      <c r="J68" s="36">
        <f t="shared" si="20"/>
        <v>-24825.42</v>
      </c>
      <c r="K68" s="36">
        <f t="shared" si="18"/>
        <v>-10463.509999999995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63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8"/>
        <v>-143530.62000000002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36">
        <v>200000</v>
      </c>
      <c r="H81" s="19">
        <v>0</v>
      </c>
      <c r="I81" s="19">
        <v>0</v>
      </c>
      <c r="J81" s="19">
        <v>0</v>
      </c>
      <c r="K81" s="49">
        <f t="shared" si="18"/>
        <v>200000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-11781.31</v>
      </c>
      <c r="F92" s="19">
        <v>0</v>
      </c>
      <c r="G92" s="19">
        <v>0</v>
      </c>
      <c r="H92" s="19">
        <v>0</v>
      </c>
      <c r="I92" s="49">
        <v>-6784.84</v>
      </c>
      <c r="J92" s="49">
        <v>-14735.22</v>
      </c>
      <c r="K92" s="49">
        <f t="shared" si="18"/>
        <v>-33301.37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1123205.8199999998</v>
      </c>
      <c r="C97" s="24">
        <f t="shared" si="21"/>
        <v>1892487.96</v>
      </c>
      <c r="D97" s="24">
        <f t="shared" si="21"/>
        <v>2261560.63</v>
      </c>
      <c r="E97" s="24">
        <f t="shared" si="21"/>
        <v>1156498.68</v>
      </c>
      <c r="F97" s="24">
        <f t="shared" si="21"/>
        <v>1637751.5300000003</v>
      </c>
      <c r="G97" s="24">
        <f t="shared" si="21"/>
        <v>2262816.6</v>
      </c>
      <c r="H97" s="24">
        <f t="shared" si="21"/>
        <v>1186245.1</v>
      </c>
      <c r="I97" s="24">
        <f>+I98+I99</f>
        <v>456851.1599999999</v>
      </c>
      <c r="J97" s="24">
        <f>+J98+J99</f>
        <v>723911.4199999999</v>
      </c>
      <c r="K97" s="49">
        <f>SUM(B97:J97)</f>
        <v>12701328.9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1105976.66</v>
      </c>
      <c r="C98" s="24">
        <f t="shared" si="22"/>
        <v>1870318.8499999999</v>
      </c>
      <c r="D98" s="24">
        <f t="shared" si="22"/>
        <v>2235672</v>
      </c>
      <c r="E98" s="24">
        <f t="shared" si="22"/>
        <v>1135459.8699999999</v>
      </c>
      <c r="F98" s="24">
        <f t="shared" si="22"/>
        <v>1615535.2400000002</v>
      </c>
      <c r="G98" s="24">
        <f t="shared" si="22"/>
        <v>2234882.0500000003</v>
      </c>
      <c r="H98" s="24">
        <f t="shared" si="22"/>
        <v>1167962.1900000002</v>
      </c>
      <c r="I98" s="24">
        <f t="shared" si="22"/>
        <v>456851.1599999999</v>
      </c>
      <c r="J98" s="24">
        <f t="shared" si="22"/>
        <v>710710.5299999999</v>
      </c>
      <c r="K98" s="49">
        <f>SUM(B98:J98)</f>
        <v>12533368.549999999</v>
      </c>
      <c r="L98" s="55"/>
    </row>
    <row r="99" spans="1:11" ht="18" customHeight="1">
      <c r="A99" s="16" t="s">
        <v>119</v>
      </c>
      <c r="B99" s="24">
        <f aca="true" t="shared" si="23" ref="B99:J99">IF(+B56+B95+B100&lt;0,0,(B56+B95+B100))</f>
        <v>17229.16</v>
      </c>
      <c r="C99" s="24">
        <f>IF(+C56+C95+C100&lt;0,0,(C56+C95+C100))</f>
        <v>22169.11</v>
      </c>
      <c r="D99" s="24">
        <f t="shared" si="23"/>
        <v>25888.63</v>
      </c>
      <c r="E99" s="24">
        <f t="shared" si="23"/>
        <v>21038.81</v>
      </c>
      <c r="F99" s="24">
        <f t="shared" si="23"/>
        <v>22216.29</v>
      </c>
      <c r="G99" s="24">
        <f t="shared" si="23"/>
        <v>27934.55</v>
      </c>
      <c r="H99" s="24">
        <f t="shared" si="23"/>
        <v>18282.91</v>
      </c>
      <c r="I99" s="19">
        <f t="shared" si="23"/>
        <v>0</v>
      </c>
      <c r="J99" s="24">
        <f t="shared" si="23"/>
        <v>13200.89</v>
      </c>
      <c r="K99" s="49">
        <f>SUM(B99:J99)</f>
        <v>167960.34999999998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12701328.909999998</v>
      </c>
      <c r="L105" s="55"/>
    </row>
    <row r="106" spans="1:11" ht="18.75" customHeight="1">
      <c r="A106" s="26" t="s">
        <v>75</v>
      </c>
      <c r="B106" s="27">
        <v>146089.45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146089.45</v>
      </c>
    </row>
    <row r="107" spans="1:11" ht="18.75" customHeight="1">
      <c r="A107" s="26" t="s">
        <v>76</v>
      </c>
      <c r="B107" s="27">
        <v>977116.37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977116.37</v>
      </c>
    </row>
    <row r="108" spans="1:11" ht="18.75" customHeight="1">
      <c r="A108" s="26" t="s">
        <v>77</v>
      </c>
      <c r="B108" s="41">
        <v>0</v>
      </c>
      <c r="C108" s="27">
        <f>+C97</f>
        <v>1892487.96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1892487.96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2261560.63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2261560.63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1156498.68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1156498.68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321205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321205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590720.74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590720.74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725825.79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725825.79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726191.41</v>
      </c>
      <c r="H115" s="41">
        <v>0</v>
      </c>
      <c r="I115" s="41">
        <v>0</v>
      </c>
      <c r="J115" s="41">
        <v>0</v>
      </c>
      <c r="K115" s="42">
        <f t="shared" si="24"/>
        <v>726191.41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53313.05</v>
      </c>
      <c r="H116" s="41">
        <v>0</v>
      </c>
      <c r="I116" s="41">
        <v>0</v>
      </c>
      <c r="J116" s="41">
        <v>0</v>
      </c>
      <c r="K116" s="42">
        <f t="shared" si="24"/>
        <v>53313.05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386715.58</v>
      </c>
      <c r="H117" s="41">
        <v>0</v>
      </c>
      <c r="I117" s="41">
        <v>0</v>
      </c>
      <c r="J117" s="41">
        <v>0</v>
      </c>
      <c r="K117" s="42">
        <f t="shared" si="24"/>
        <v>386715.58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361314.45</v>
      </c>
      <c r="H118" s="41">
        <v>0</v>
      </c>
      <c r="I118" s="41">
        <v>0</v>
      </c>
      <c r="J118" s="41">
        <v>0</v>
      </c>
      <c r="K118" s="42">
        <f t="shared" si="24"/>
        <v>361314.45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735282.12</v>
      </c>
      <c r="H119" s="41">
        <v>0</v>
      </c>
      <c r="I119" s="41">
        <v>0</v>
      </c>
      <c r="J119" s="41">
        <v>0</v>
      </c>
      <c r="K119" s="42">
        <f t="shared" si="24"/>
        <v>735282.12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423749.34</v>
      </c>
      <c r="I120" s="41">
        <v>0</v>
      </c>
      <c r="J120" s="41">
        <v>0</v>
      </c>
      <c r="K120" s="42">
        <f t="shared" si="24"/>
        <v>423749.34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762495.76</v>
      </c>
      <c r="I121" s="41">
        <v>0</v>
      </c>
      <c r="J121" s="41">
        <v>0</v>
      </c>
      <c r="K121" s="42">
        <f t="shared" si="24"/>
        <v>762495.76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456851.16</v>
      </c>
      <c r="J122" s="41">
        <v>0</v>
      </c>
      <c r="K122" s="42">
        <f t="shared" si="24"/>
        <v>456851.16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723911.42</v>
      </c>
      <c r="K123" s="45">
        <f t="shared" si="24"/>
        <v>723911.42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2014-12-19T17:39:29Z</dcterms:modified>
  <cp:category/>
  <cp:version/>
  <cp:contentType/>
  <cp:contentStatus/>
</cp:coreProperties>
</file>