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<sst xmlns="http://schemas.openxmlformats.org/spreadsheetml/2006/main" count="126" uniqueCount="126">
  <si>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</si>
  <si>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</si>
  <si>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</si>
  <si>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</si>
  <si>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</si>
  <si>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</si>
  <si>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</si>
  <si>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</si>
  <si>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</si>
  <si>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</si>
  <si>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</si>
  <si>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</si>
  <si>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</si>
  <si>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</si>
  <si>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</si>
  <si>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</si>
  <si>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</si>
  <si>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</si>
  <si>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</si>
  <si>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</si>
  <si>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</si>
  <si>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</si>
  <si>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</si>
  <si>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</si>
  <si>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</si>
  <si>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</si>
  <si>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</si>
  <si>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</si>
  <si>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</si>
  <si>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</si>
  <si>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</si>
  <si>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</si>
  <si>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</si>
  <si>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</si>
  <si>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</si>
  <si>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</si>
  <si>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</si>
  <si>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</si>
  <si>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</si>
  <si>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</si>
  <si>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</si>
  <si>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</si>
  <si>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</si>
  <si>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</si>
  <si>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</si>
  <si>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</si>
  <si>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</si>
  <si>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</si>
  <si>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</si>
  <si>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</si>
  <si>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</si>
  <si>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</si>
  <si>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</si>
  <si>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</si>
  <si>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</si>
  <si>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</si>
  <si>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</si>
  <si>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</si>
  <si>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</si>
  <si>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</si>
  <si>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</si>
  <si>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</si>
  <si>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</si>
  <si>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</si>
  <si>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</si>
  <si>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</si>
  <si>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</si>
  <si>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</si>
  <si>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</si>
  <si>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</si>
  <si>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</si>
  <si>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</si>
  <si>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</si>
  <si>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</si>
  <si>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</si>
  <si>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</si>
  <si>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</si>
  <si>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</si>
  <si>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</si>
  <si>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</si>
  <si>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</si>
  <si>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</si>
  <si>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</si>
  <si>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</si>
  <si>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</si>
  <si>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</si>
  <si>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</si>
  <si>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</si>
  <si>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</si>
  <si>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</si>
  <si>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</si>
  <si>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</si>
  <si>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</si>
  <si>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</si>
  <si>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</si>
  <si>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</si>
  <si>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</si>
  <si>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</si>
  <si>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</si>
  <si>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</si>
  <si>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</si>
  <si>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</si>
  <si>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</si>
  <si>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</si>
  <si>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</si>
  <si>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</si>
  <si>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</si>
  <si>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</si>
  <si>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</si>
  <si>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</si>
  <si>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</si>
  <si>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</si>
  <si>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</si>
  <si>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</si>
  <si>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</si>
  <si>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</si>
  <si>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</si>
  <si>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</si>
  <si>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</si>
  <si>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</si>
  <si>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</si>
  <si>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</si>
  <si>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</si>
  <si>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</si>
  <si>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</si>
  <si>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OPERAÇÃO 14/12/14 - VENCIMENTO 19/12/14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</si>
</sst>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83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110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78" t="s">
        <v>109</v>
      </c>
      <c r="J5" s="78" t="s">
        <v>108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191005</v>
      </c>
      <c r="C7" s="9">
        <f t="shared" si="0"/>
        <v>277853</v>
      </c>
      <c r="D7" s="9">
        <f t="shared" si="0"/>
        <v>297064</v>
      </c>
      <c r="E7" s="9">
        <f t="shared" si="0"/>
        <v>161451</v>
      </c>
      <c r="F7" s="9">
        <f t="shared" si="0"/>
        <v>262577</v>
      </c>
      <c r="G7" s="9">
        <f t="shared" si="0"/>
        <v>380761</v>
      </c>
      <c r="H7" s="9">
        <f t="shared" si="0"/>
        <v>151616</v>
      </c>
      <c r="I7" s="9">
        <f t="shared" si="0"/>
        <v>30775</v>
      </c>
      <c r="J7" s="9">
        <f t="shared" si="0"/>
        <v>121654</v>
      </c>
      <c r="K7" s="9">
        <f t="shared" si="0"/>
        <v>1874756</v>
      </c>
      <c r="L7" s="53"/>
    </row>
    <row r="8" spans="1:11" ht="17.25" customHeight="1">
      <c r="A8" s="10" t="s">
        <v>117</v>
      </c>
      <c r="B8" s="11">
        <f>B9+B12+B16</f>
        <v>111386</v>
      </c>
      <c r="C8" s="11">
        <f aca="true" t="shared" si="1" ref="C8:J8">C9+C12+C16</f>
        <v>169514</v>
      </c>
      <c r="D8" s="11">
        <f t="shared" si="1"/>
        <v>170676</v>
      </c>
      <c r="E8" s="11">
        <f t="shared" si="1"/>
        <v>95762</v>
      </c>
      <c r="F8" s="11">
        <f t="shared" si="1"/>
        <v>141203</v>
      </c>
      <c r="G8" s="11">
        <f t="shared" si="1"/>
        <v>202359</v>
      </c>
      <c r="H8" s="11">
        <f t="shared" si="1"/>
        <v>94180</v>
      </c>
      <c r="I8" s="11">
        <f t="shared" si="1"/>
        <v>16369</v>
      </c>
      <c r="J8" s="11">
        <f t="shared" si="1"/>
        <v>69415</v>
      </c>
      <c r="K8" s="11">
        <f>SUM(B8:J8)</f>
        <v>1070864</v>
      </c>
    </row>
    <row r="9" spans="1:11" ht="17.25" customHeight="1">
      <c r="A9" s="15" t="s">
        <v>17</v>
      </c>
      <c r="B9" s="13">
        <f>+B10+B11</f>
        <v>25110</v>
      </c>
      <c r="C9" s="13">
        <f aca="true" t="shared" si="2" ref="C9:J9">+C10+C11</f>
        <v>42332</v>
      </c>
      <c r="D9" s="13">
        <f t="shared" si="2"/>
        <v>40940</v>
      </c>
      <c r="E9" s="13">
        <f t="shared" si="2"/>
        <v>22293</v>
      </c>
      <c r="F9" s="13">
        <f t="shared" si="2"/>
        <v>27643</v>
      </c>
      <c r="G9" s="13">
        <f t="shared" si="2"/>
        <v>29854</v>
      </c>
      <c r="H9" s="13">
        <f t="shared" si="2"/>
        <v>22938</v>
      </c>
      <c r="I9" s="13">
        <f t="shared" si="2"/>
        <v>4778</v>
      </c>
      <c r="J9" s="13">
        <f t="shared" si="2"/>
        <v>14498</v>
      </c>
      <c r="K9" s="11">
        <f>SUM(B9:J9)</f>
        <v>230386</v>
      </c>
    </row>
    <row r="10" spans="1:11" ht="17.25" customHeight="1">
      <c r="A10" s="30" t="s">
        <v>18</v>
      </c>
      <c r="B10" s="13">
        <v>25110</v>
      </c>
      <c r="C10" s="13">
        <v>42332</v>
      </c>
      <c r="D10" s="13">
        <v>40940</v>
      </c>
      <c r="E10" s="13">
        <v>22293</v>
      </c>
      <c r="F10" s="13">
        <v>27643</v>
      </c>
      <c r="G10" s="13">
        <v>29854</v>
      </c>
      <c r="H10" s="13">
        <v>22938</v>
      </c>
      <c r="I10" s="13">
        <v>4778</v>
      </c>
      <c r="J10" s="13">
        <v>14498</v>
      </c>
      <c r="K10" s="11">
        <f>SUM(B10:J10)</f>
        <v>230386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83859</v>
      </c>
      <c r="C12" s="17">
        <f t="shared" si="3"/>
        <v>123551</v>
      </c>
      <c r="D12" s="17">
        <f t="shared" si="3"/>
        <v>126451</v>
      </c>
      <c r="E12" s="17">
        <f t="shared" si="3"/>
        <v>71478</v>
      </c>
      <c r="F12" s="17">
        <f t="shared" si="3"/>
        <v>110451</v>
      </c>
      <c r="G12" s="17">
        <f t="shared" si="3"/>
        <v>168173</v>
      </c>
      <c r="H12" s="17">
        <f t="shared" si="3"/>
        <v>69458</v>
      </c>
      <c r="I12" s="17">
        <f t="shared" si="3"/>
        <v>11211</v>
      </c>
      <c r="J12" s="17">
        <f t="shared" si="3"/>
        <v>53510</v>
      </c>
      <c r="K12" s="11">
        <f aca="true" t="shared" si="4" ref="K12:K27">SUM(B12:J12)</f>
        <v>818142</v>
      </c>
    </row>
    <row r="13" spans="1:13" ht="17.25" customHeight="1">
      <c r="A13" s="14" t="s">
        <v>20</v>
      </c>
      <c r="B13" s="13">
        <v>38206</v>
      </c>
      <c r="C13" s="13">
        <v>59748</v>
      </c>
      <c r="D13" s="13">
        <v>61420</v>
      </c>
      <c r="E13" s="13">
        <v>35890</v>
      </c>
      <c r="F13" s="13">
        <v>50823</v>
      </c>
      <c r="G13" s="13">
        <v>73517</v>
      </c>
      <c r="H13" s="13">
        <v>30077</v>
      </c>
      <c r="I13" s="13">
        <v>5906</v>
      </c>
      <c r="J13" s="13">
        <v>26426</v>
      </c>
      <c r="K13" s="11">
        <f t="shared" si="4"/>
        <v>382013</v>
      </c>
      <c r="L13" s="53"/>
      <c r="M13" s="54"/>
    </row>
    <row r="14" spans="1:12" ht="17.25" customHeight="1">
      <c r="A14" s="14" t="s">
        <v>21</v>
      </c>
      <c r="B14" s="13">
        <v>38254</v>
      </c>
      <c r="C14" s="13">
        <v>52011</v>
      </c>
      <c r="D14" s="13">
        <v>54791</v>
      </c>
      <c r="E14" s="13">
        <v>29819</v>
      </c>
      <c r="F14" s="13">
        <v>51082</v>
      </c>
      <c r="G14" s="13">
        <v>84327</v>
      </c>
      <c r="H14" s="13">
        <v>33741</v>
      </c>
      <c r="I14" s="13">
        <v>4368</v>
      </c>
      <c r="J14" s="13">
        <v>22812</v>
      </c>
      <c r="K14" s="11">
        <f t="shared" si="4"/>
        <v>371205</v>
      </c>
      <c r="L14" s="53"/>
    </row>
    <row r="15" spans="1:11" ht="17.25" customHeight="1">
      <c r="A15" s="14" t="s">
        <v>22</v>
      </c>
      <c r="B15" s="13">
        <v>7399</v>
      </c>
      <c r="C15" s="13">
        <v>11792</v>
      </c>
      <c r="D15" s="13">
        <v>10240</v>
      </c>
      <c r="E15" s="13">
        <v>5769</v>
      </c>
      <c r="F15" s="13">
        <v>8546</v>
      </c>
      <c r="G15" s="13">
        <v>10329</v>
      </c>
      <c r="H15" s="13">
        <v>5640</v>
      </c>
      <c r="I15" s="13">
        <v>937</v>
      </c>
      <c r="J15" s="13">
        <v>4272</v>
      </c>
      <c r="K15" s="11">
        <f t="shared" si="4"/>
        <v>64924</v>
      </c>
    </row>
    <row r="16" spans="1:11" ht="17.25" customHeight="1">
      <c r="A16" s="15" t="s">
        <v>113</v>
      </c>
      <c r="B16" s="13">
        <f>B17+B18+B19</f>
        <v>2417</v>
      </c>
      <c r="C16" s="13">
        <f aca="true" t="shared" si="5" ref="C16:J16">C17+C18+C19</f>
        <v>3631</v>
      </c>
      <c r="D16" s="13">
        <f t="shared" si="5"/>
        <v>3285</v>
      </c>
      <c r="E16" s="13">
        <f t="shared" si="5"/>
        <v>1991</v>
      </c>
      <c r="F16" s="13">
        <f t="shared" si="5"/>
        <v>3109</v>
      </c>
      <c r="G16" s="13">
        <f t="shared" si="5"/>
        <v>4332</v>
      </c>
      <c r="H16" s="13">
        <f t="shared" si="5"/>
        <v>1784</v>
      </c>
      <c r="I16" s="13">
        <f t="shared" si="5"/>
        <v>380</v>
      </c>
      <c r="J16" s="13">
        <f t="shared" si="5"/>
        <v>1407</v>
      </c>
      <c r="K16" s="11">
        <f t="shared" si="4"/>
        <v>22336</v>
      </c>
    </row>
    <row r="17" spans="1:11" ht="17.25" customHeight="1">
      <c r="A17" s="14" t="s">
        <v>114</v>
      </c>
      <c r="B17" s="13">
        <v>1561</v>
      </c>
      <c r="C17" s="13">
        <v>2331</v>
      </c>
      <c r="D17" s="13">
        <v>2145</v>
      </c>
      <c r="E17" s="13">
        <v>1374</v>
      </c>
      <c r="F17" s="13">
        <v>1960</v>
      </c>
      <c r="G17" s="13">
        <v>2847</v>
      </c>
      <c r="H17" s="13">
        <v>1233</v>
      </c>
      <c r="I17" s="13">
        <v>260</v>
      </c>
      <c r="J17" s="13">
        <v>936</v>
      </c>
      <c r="K17" s="11">
        <f t="shared" si="4"/>
        <v>14647</v>
      </c>
    </row>
    <row r="18" spans="1:11" ht="17.25" customHeight="1">
      <c r="A18" s="14" t="s">
        <v>115</v>
      </c>
      <c r="B18" s="13">
        <v>155</v>
      </c>
      <c r="C18" s="13">
        <v>294</v>
      </c>
      <c r="D18" s="13">
        <v>193</v>
      </c>
      <c r="E18" s="13">
        <v>135</v>
      </c>
      <c r="F18" s="13">
        <v>204</v>
      </c>
      <c r="G18" s="13">
        <v>492</v>
      </c>
      <c r="H18" s="13">
        <v>140</v>
      </c>
      <c r="I18" s="13">
        <v>25</v>
      </c>
      <c r="J18" s="13">
        <v>74</v>
      </c>
      <c r="K18" s="11">
        <f t="shared" si="4"/>
        <v>1712</v>
      </c>
    </row>
    <row r="19" spans="1:11" ht="17.25" customHeight="1">
      <c r="A19" s="14" t="s">
        <v>116</v>
      </c>
      <c r="B19" s="13">
        <v>701</v>
      </c>
      <c r="C19" s="13">
        <v>1006</v>
      </c>
      <c r="D19" s="13">
        <v>947</v>
      </c>
      <c r="E19" s="13">
        <v>482</v>
      </c>
      <c r="F19" s="13">
        <v>945</v>
      </c>
      <c r="G19" s="13">
        <v>993</v>
      </c>
      <c r="H19" s="13">
        <v>411</v>
      </c>
      <c r="I19" s="13">
        <v>95</v>
      </c>
      <c r="J19" s="13">
        <v>397</v>
      </c>
      <c r="K19" s="11">
        <f t="shared" si="4"/>
        <v>5977</v>
      </c>
    </row>
    <row r="20" spans="1:11" ht="17.25" customHeight="1">
      <c r="A20" s="16" t="s">
        <v>23</v>
      </c>
      <c r="B20" s="11">
        <f>+B21+B22+B23</f>
        <v>60766</v>
      </c>
      <c r="C20" s="11">
        <f aca="true" t="shared" si="6" ref="C20:J20">+C21+C22+C23</f>
        <v>78103</v>
      </c>
      <c r="D20" s="11">
        <f t="shared" si="6"/>
        <v>90521</v>
      </c>
      <c r="E20" s="11">
        <f t="shared" si="6"/>
        <v>47103</v>
      </c>
      <c r="F20" s="11">
        <f t="shared" si="6"/>
        <v>95735</v>
      </c>
      <c r="G20" s="11">
        <f t="shared" si="6"/>
        <v>151590</v>
      </c>
      <c r="H20" s="11">
        <f t="shared" si="6"/>
        <v>44960</v>
      </c>
      <c r="I20" s="11">
        <f t="shared" si="6"/>
        <v>9404</v>
      </c>
      <c r="J20" s="11">
        <f t="shared" si="6"/>
        <v>35131</v>
      </c>
      <c r="K20" s="11">
        <f t="shared" si="4"/>
        <v>613313</v>
      </c>
    </row>
    <row r="21" spans="1:12" ht="17.25" customHeight="1">
      <c r="A21" s="12" t="s">
        <v>24</v>
      </c>
      <c r="B21" s="13">
        <v>34057</v>
      </c>
      <c r="C21" s="13">
        <v>47462</v>
      </c>
      <c r="D21" s="13">
        <v>54780</v>
      </c>
      <c r="E21" s="13">
        <v>29110</v>
      </c>
      <c r="F21" s="13">
        <v>53317</v>
      </c>
      <c r="G21" s="13">
        <v>76130</v>
      </c>
      <c r="H21" s="13">
        <v>25650</v>
      </c>
      <c r="I21" s="13">
        <v>6096</v>
      </c>
      <c r="J21" s="13">
        <v>20341</v>
      </c>
      <c r="K21" s="11">
        <f t="shared" si="4"/>
        <v>346943</v>
      </c>
      <c r="L21" s="53"/>
    </row>
    <row r="22" spans="1:12" ht="17.25" customHeight="1">
      <c r="A22" s="12" t="s">
        <v>25</v>
      </c>
      <c r="B22" s="13">
        <v>22613</v>
      </c>
      <c r="C22" s="13">
        <v>25242</v>
      </c>
      <c r="D22" s="13">
        <v>30270</v>
      </c>
      <c r="E22" s="13">
        <v>15274</v>
      </c>
      <c r="F22" s="13">
        <v>37008</v>
      </c>
      <c r="G22" s="13">
        <v>67973</v>
      </c>
      <c r="H22" s="13">
        <v>16891</v>
      </c>
      <c r="I22" s="13">
        <v>2755</v>
      </c>
      <c r="J22" s="13">
        <v>12536</v>
      </c>
      <c r="K22" s="11">
        <f t="shared" si="4"/>
        <v>230562</v>
      </c>
      <c r="L22" s="53"/>
    </row>
    <row r="23" spans="1:11" ht="17.25" customHeight="1">
      <c r="A23" s="12" t="s">
        <v>26</v>
      </c>
      <c r="B23" s="13">
        <v>4096</v>
      </c>
      <c r="C23" s="13">
        <v>5399</v>
      </c>
      <c r="D23" s="13">
        <v>5471</v>
      </c>
      <c r="E23" s="13">
        <v>2719</v>
      </c>
      <c r="F23" s="13">
        <v>5410</v>
      </c>
      <c r="G23" s="13">
        <v>7487</v>
      </c>
      <c r="H23" s="13">
        <v>2419</v>
      </c>
      <c r="I23" s="13">
        <v>553</v>
      </c>
      <c r="J23" s="13">
        <v>2254</v>
      </c>
      <c r="K23" s="11">
        <f t="shared" si="4"/>
        <v>35808</v>
      </c>
    </row>
    <row r="24" spans="1:11" ht="17.25" customHeight="1">
      <c r="A24" s="16" t="s">
        <v>27</v>
      </c>
      <c r="B24" s="13">
        <v>18853</v>
      </c>
      <c r="C24" s="13">
        <v>30236</v>
      </c>
      <c r="D24" s="13">
        <v>35867</v>
      </c>
      <c r="E24" s="13">
        <v>18586</v>
      </c>
      <c r="F24" s="13">
        <v>25639</v>
      </c>
      <c r="G24" s="13">
        <v>26812</v>
      </c>
      <c r="H24" s="13">
        <v>11499</v>
      </c>
      <c r="I24" s="13">
        <v>5002</v>
      </c>
      <c r="J24" s="13">
        <v>17108</v>
      </c>
      <c r="K24" s="11">
        <f t="shared" si="4"/>
        <v>189602</v>
      </c>
    </row>
    <row r="25" spans="1:12" ht="17.25" customHeight="1">
      <c r="A25" s="12" t="s">
        <v>28</v>
      </c>
      <c r="B25" s="13">
        <v>12066</v>
      </c>
      <c r="C25" s="13">
        <v>19351</v>
      </c>
      <c r="D25" s="13">
        <v>22955</v>
      </c>
      <c r="E25" s="13">
        <v>11895</v>
      </c>
      <c r="F25" s="13">
        <v>16409</v>
      </c>
      <c r="G25" s="13">
        <v>17160</v>
      </c>
      <c r="H25" s="13">
        <v>7359</v>
      </c>
      <c r="I25" s="13">
        <v>3201</v>
      </c>
      <c r="J25" s="13">
        <v>10949</v>
      </c>
      <c r="K25" s="11">
        <f t="shared" si="4"/>
        <v>121345</v>
      </c>
      <c r="L25" s="53"/>
    </row>
    <row r="26" spans="1:12" ht="17.25" customHeight="1">
      <c r="A26" s="12" t="s">
        <v>29</v>
      </c>
      <c r="B26" s="13">
        <v>6787</v>
      </c>
      <c r="C26" s="13">
        <v>10885</v>
      </c>
      <c r="D26" s="13">
        <v>12912</v>
      </c>
      <c r="E26" s="13">
        <v>6691</v>
      </c>
      <c r="F26" s="13">
        <v>9230</v>
      </c>
      <c r="G26" s="13">
        <v>9652</v>
      </c>
      <c r="H26" s="13">
        <v>4140</v>
      </c>
      <c r="I26" s="13">
        <v>1801</v>
      </c>
      <c r="J26" s="13">
        <v>6159</v>
      </c>
      <c r="K26" s="11">
        <f t="shared" si="4"/>
        <v>68257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977</v>
      </c>
      <c r="I27" s="11">
        <v>0</v>
      </c>
      <c r="J27" s="11">
        <v>0</v>
      </c>
      <c r="K27" s="11">
        <f t="shared" si="4"/>
        <v>977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61">
        <f>SUM(B30:B33)</f>
        <v>2.412929</v>
      </c>
      <c r="C29" s="61">
        <f aca="true" t="shared" si="7" ref="C29:J29">SUM(C30:C33)</f>
        <v>2.753106</v>
      </c>
      <c r="D29" s="61">
        <f t="shared" si="7"/>
        <v>3.0994962299999997</v>
      </c>
      <c r="E29" s="61">
        <f t="shared" si="7"/>
        <v>2.63576102</v>
      </c>
      <c r="F29" s="61">
        <f t="shared" si="7"/>
        <v>2.55864783</v>
      </c>
      <c r="G29" s="61">
        <f t="shared" si="7"/>
        <v>2.20045752</v>
      </c>
      <c r="H29" s="61">
        <f t="shared" si="7"/>
        <v>2.523595</v>
      </c>
      <c r="I29" s="61">
        <f t="shared" si="7"/>
        <v>4.4806173199999995</v>
      </c>
      <c r="J29" s="61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62" t="s">
        <v>123</v>
      </c>
      <c r="B32" s="63">
        <v>-0.000771</v>
      </c>
      <c r="C32" s="63">
        <v>0</v>
      </c>
      <c r="D32" s="63">
        <v>-3.77E-06</v>
      </c>
      <c r="E32" s="63">
        <v>-0.00023898</v>
      </c>
      <c r="F32" s="63">
        <v>-0.00035217</v>
      </c>
      <c r="G32" s="63">
        <v>-0.00094248</v>
      </c>
      <c r="H32" s="63">
        <v>-0.000605</v>
      </c>
      <c r="I32" s="63">
        <v>-8.268E-05</v>
      </c>
      <c r="J32" s="32">
        <v>0</v>
      </c>
      <c r="K32" s="64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81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25319.74</v>
      </c>
      <c r="I35" s="19">
        <v>0</v>
      </c>
      <c r="J35" s="19">
        <v>0</v>
      </c>
      <c r="K35" s="23">
        <f>SUM(B35:J35)</f>
        <v>25319.74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642</v>
      </c>
      <c r="C39" s="19">
        <f aca="true" t="shared" si="8" ref="C39:J39">+C43</f>
        <v>0</v>
      </c>
      <c r="D39" s="23">
        <f t="shared" si="8"/>
        <v>4.28</v>
      </c>
      <c r="E39" s="19">
        <f t="shared" si="8"/>
        <v>179.76</v>
      </c>
      <c r="F39" s="23">
        <f t="shared" si="8"/>
        <v>389.48</v>
      </c>
      <c r="G39" s="23">
        <f t="shared" si="8"/>
        <v>1600.72</v>
      </c>
      <c r="H39" s="23">
        <f t="shared" si="8"/>
        <v>470.8</v>
      </c>
      <c r="I39" s="19">
        <f t="shared" si="8"/>
        <v>12.84</v>
      </c>
      <c r="J39" s="19">
        <f t="shared" si="8"/>
        <v>0</v>
      </c>
      <c r="K39" s="23">
        <f aca="true" t="shared" si="9" ref="K39:K44">SUM(B39:J39)</f>
        <v>3299.88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5" t="s">
        <v>122</v>
      </c>
      <c r="B43" s="66">
        <f>ROUND(B44*B45,2)</f>
        <v>642</v>
      </c>
      <c r="C43" s="64">
        <v>0</v>
      </c>
      <c r="D43" s="66">
        <f aca="true" t="shared" si="10" ref="D43:I43">ROUND(D44*D45,2)</f>
        <v>4.28</v>
      </c>
      <c r="E43" s="66">
        <f t="shared" si="10"/>
        <v>179.76</v>
      </c>
      <c r="F43" s="66">
        <f t="shared" si="10"/>
        <v>389.48</v>
      </c>
      <c r="G43" s="66">
        <f t="shared" si="10"/>
        <v>1600.72</v>
      </c>
      <c r="H43" s="66">
        <f t="shared" si="10"/>
        <v>470.8</v>
      </c>
      <c r="I43" s="66">
        <f t="shared" si="10"/>
        <v>12.84</v>
      </c>
      <c r="J43" s="64">
        <v>0</v>
      </c>
      <c r="K43" s="66">
        <f t="shared" si="9"/>
        <v>3299.88</v>
      </c>
    </row>
    <row r="44" spans="1:11" ht="17.25" customHeight="1">
      <c r="A44" s="67" t="s">
        <v>43</v>
      </c>
      <c r="B44" s="68">
        <v>150</v>
      </c>
      <c r="C44" s="68">
        <v>0</v>
      </c>
      <c r="D44" s="68">
        <v>1</v>
      </c>
      <c r="E44" s="68">
        <v>42</v>
      </c>
      <c r="F44" s="68">
        <v>91</v>
      </c>
      <c r="G44" s="68">
        <v>374</v>
      </c>
      <c r="H44" s="68">
        <v>110</v>
      </c>
      <c r="I44" s="68">
        <v>3</v>
      </c>
      <c r="J44" s="68">
        <v>0</v>
      </c>
      <c r="K44" s="68">
        <f t="shared" si="9"/>
        <v>771</v>
      </c>
    </row>
    <row r="45" spans="1:12" ht="17.25" customHeight="1">
      <c r="A45" s="67" t="s">
        <v>44</v>
      </c>
      <c r="B45" s="66">
        <v>4.28</v>
      </c>
      <c r="C45" s="64">
        <v>0</v>
      </c>
      <c r="D45" s="66">
        <v>4.28</v>
      </c>
      <c r="E45" s="66">
        <v>4.28</v>
      </c>
      <c r="F45" s="66">
        <v>4.28</v>
      </c>
      <c r="G45" s="66">
        <v>4.28</v>
      </c>
      <c r="H45" s="66">
        <v>4.28</v>
      </c>
      <c r="I45" s="66">
        <v>4.28</v>
      </c>
      <c r="J45" s="64">
        <v>0</v>
      </c>
      <c r="K45" s="66">
        <v>4.28</v>
      </c>
      <c r="L45" s="58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478752.67</v>
      </c>
      <c r="C47" s="22">
        <f aca="true" t="shared" si="11" ref="C47:H47">+C48+C56</f>
        <v>787127.8699999999</v>
      </c>
      <c r="D47" s="22">
        <f t="shared" si="11"/>
        <v>943600.48</v>
      </c>
      <c r="E47" s="22">
        <f t="shared" si="11"/>
        <v>446764.83</v>
      </c>
      <c r="F47" s="22">
        <f t="shared" si="11"/>
        <v>693434.5</v>
      </c>
      <c r="G47" s="22">
        <f t="shared" si="11"/>
        <v>867383.68</v>
      </c>
      <c r="H47" s="22">
        <f t="shared" si="11"/>
        <v>426690.82999999996</v>
      </c>
      <c r="I47" s="22">
        <f>+I48+I56</f>
        <v>137903.84</v>
      </c>
      <c r="J47" s="22">
        <f>+J48+J56</f>
        <v>336399.07</v>
      </c>
      <c r="K47" s="22">
        <f>SUM(B47:J47)</f>
        <v>5118057.77</v>
      </c>
    </row>
    <row r="48" spans="1:11" ht="17.25" customHeight="1">
      <c r="A48" s="16" t="s">
        <v>46</v>
      </c>
      <c r="B48" s="23">
        <f>SUM(B49:B55)</f>
        <v>461523.51</v>
      </c>
      <c r="C48" s="23">
        <f aca="true" t="shared" si="12" ref="C48:H48">SUM(C49:C55)</f>
        <v>764958.7599999999</v>
      </c>
      <c r="D48" s="23">
        <f t="shared" si="12"/>
        <v>920753.03</v>
      </c>
      <c r="E48" s="23">
        <f t="shared" si="12"/>
        <v>425726.02</v>
      </c>
      <c r="F48" s="23">
        <f t="shared" si="12"/>
        <v>672231.55</v>
      </c>
      <c r="G48" s="23">
        <f t="shared" si="12"/>
        <v>839449.13</v>
      </c>
      <c r="H48" s="23">
        <f t="shared" si="12"/>
        <v>408407.92</v>
      </c>
      <c r="I48" s="23">
        <f>SUM(I49:I55)</f>
        <v>137903.84</v>
      </c>
      <c r="J48" s="23">
        <f>SUM(J49:J55)</f>
        <v>323198.18</v>
      </c>
      <c r="K48" s="23">
        <f aca="true" t="shared" si="13" ref="K48:K56">SUM(B48:J48)</f>
        <v>4954151.9399999995</v>
      </c>
    </row>
    <row r="49" spans="1:11" ht="17.25" customHeight="1">
      <c r="A49" s="35" t="s">
        <v>47</v>
      </c>
      <c r="B49" s="23">
        <f aca="true" t="shared" si="14" ref="B49:H49">ROUND(B30*B7,2)</f>
        <v>461028.77</v>
      </c>
      <c r="C49" s="23">
        <f t="shared" si="14"/>
        <v>763262.19</v>
      </c>
      <c r="D49" s="23">
        <f t="shared" si="14"/>
        <v>920749.87</v>
      </c>
      <c r="E49" s="23">
        <f t="shared" si="14"/>
        <v>425584.84</v>
      </c>
      <c r="F49" s="23">
        <f t="shared" si="14"/>
        <v>671934.54</v>
      </c>
      <c r="G49" s="23">
        <f t="shared" si="14"/>
        <v>838207.27</v>
      </c>
      <c r="H49" s="23">
        <f t="shared" si="14"/>
        <v>382709.11</v>
      </c>
      <c r="I49" s="23">
        <f>ROUND(I30*I7,2)</f>
        <v>137893.54</v>
      </c>
      <c r="J49" s="23">
        <f>ROUND(J30*J7,2)</f>
        <v>323198.18</v>
      </c>
      <c r="K49" s="23">
        <f t="shared" si="13"/>
        <v>4924568.31</v>
      </c>
    </row>
    <row r="50" spans="1:11" ht="17.25" customHeight="1">
      <c r="A50" s="35" t="s">
        <v>48</v>
      </c>
      <c r="B50" s="19">
        <v>0</v>
      </c>
      <c r="C50" s="23">
        <f>ROUND(C31*C7,2)</f>
        <v>1696.57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1696.57</v>
      </c>
    </row>
    <row r="51" spans="1:11" ht="17.25" customHeight="1">
      <c r="A51" s="69" t="s">
        <v>124</v>
      </c>
      <c r="B51" s="70">
        <f>ROUND(B32*B7,2)</f>
        <v>-147.26</v>
      </c>
      <c r="C51" s="64">
        <v>0</v>
      </c>
      <c r="D51" s="70">
        <f aca="true" t="shared" si="15" ref="D51:I51">ROUND(D32*D7,2)</f>
        <v>-1.12</v>
      </c>
      <c r="E51" s="70">
        <f t="shared" si="15"/>
        <v>-38.58</v>
      </c>
      <c r="F51" s="70">
        <f t="shared" si="15"/>
        <v>-92.47</v>
      </c>
      <c r="G51" s="70">
        <f t="shared" si="15"/>
        <v>-358.86</v>
      </c>
      <c r="H51" s="70">
        <f t="shared" si="15"/>
        <v>-91.73</v>
      </c>
      <c r="I51" s="70">
        <f t="shared" si="15"/>
        <v>-2.54</v>
      </c>
      <c r="J51" s="64">
        <v>0</v>
      </c>
      <c r="K51" s="70">
        <f>SUM(B51:J51)</f>
        <v>-732.56</v>
      </c>
    </row>
    <row r="52" spans="1:11" ht="17.25" customHeight="1">
      <c r="A52" s="35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25319.74</v>
      </c>
      <c r="I53" s="32">
        <f>+I35</f>
        <v>0</v>
      </c>
      <c r="J53" s="32">
        <f>+J35</f>
        <v>0</v>
      </c>
      <c r="K53" s="23">
        <f t="shared" si="13"/>
        <v>25319.74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7">
        <v>642</v>
      </c>
      <c r="C55" s="19">
        <v>0</v>
      </c>
      <c r="D55" s="37">
        <v>4.28</v>
      </c>
      <c r="E55" s="19">
        <v>179.76</v>
      </c>
      <c r="F55" s="37">
        <v>389.48</v>
      </c>
      <c r="G55" s="37">
        <v>1600.72</v>
      </c>
      <c r="H55" s="37">
        <v>470.8</v>
      </c>
      <c r="I55" s="37">
        <v>12.84</v>
      </c>
      <c r="J55" s="19">
        <v>0</v>
      </c>
      <c r="K55" s="23">
        <f t="shared" si="13"/>
        <v>3299.88</v>
      </c>
    </row>
    <row r="56" spans="1:11" ht="17.25" customHeight="1">
      <c r="A56" s="16" t="s">
        <v>53</v>
      </c>
      <c r="B56" s="37">
        <v>17229.16</v>
      </c>
      <c r="C56" s="37">
        <v>22169.11</v>
      </c>
      <c r="D56" s="37">
        <v>22847.45</v>
      </c>
      <c r="E56" s="37">
        <v>21038.81</v>
      </c>
      <c r="F56" s="37">
        <v>21202.95</v>
      </c>
      <c r="G56" s="37">
        <v>27934.55</v>
      </c>
      <c r="H56" s="37">
        <v>18282.91</v>
      </c>
      <c r="I56" s="19">
        <v>0</v>
      </c>
      <c r="J56" s="37">
        <v>13200.89</v>
      </c>
      <c r="K56" s="37">
        <f t="shared" si="13"/>
        <v>163905.83000000002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6">
        <f aca="true" t="shared" si="16" ref="B60:J60">+B61+B68+B94+B95</f>
        <v>-75330</v>
      </c>
      <c r="C60" s="36">
        <f t="shared" si="16"/>
        <v>-127159.13</v>
      </c>
      <c r="D60" s="36">
        <f t="shared" si="16"/>
        <v>-123905.75</v>
      </c>
      <c r="E60" s="36">
        <f t="shared" si="16"/>
        <v>-70587.15</v>
      </c>
      <c r="F60" s="36">
        <f t="shared" si="16"/>
        <v>-83309.65</v>
      </c>
      <c r="G60" s="36">
        <f t="shared" si="16"/>
        <v>-89580</v>
      </c>
      <c r="H60" s="36">
        <f t="shared" si="16"/>
        <v>-68814</v>
      </c>
      <c r="I60" s="36">
        <f t="shared" si="16"/>
        <v>-18055.58</v>
      </c>
      <c r="J60" s="36">
        <f t="shared" si="16"/>
        <v>-49515.54</v>
      </c>
      <c r="K60" s="36">
        <f>SUM(B60:J60)</f>
        <v>-706256.8</v>
      </c>
    </row>
    <row r="61" spans="1:11" ht="18.75" customHeight="1">
      <c r="A61" s="16" t="s">
        <v>79</v>
      </c>
      <c r="B61" s="36">
        <f aca="true" t="shared" si="17" ref="B61:J61">B62+B63+B64+B65+B66+B67</f>
        <v>-75330</v>
      </c>
      <c r="C61" s="36">
        <f t="shared" si="17"/>
        <v>-126996</v>
      </c>
      <c r="D61" s="36">
        <f t="shared" si="17"/>
        <v>-122820</v>
      </c>
      <c r="E61" s="36">
        <f t="shared" si="17"/>
        <v>-66879</v>
      </c>
      <c r="F61" s="36">
        <f t="shared" si="17"/>
        <v>-82929</v>
      </c>
      <c r="G61" s="36">
        <f t="shared" si="17"/>
        <v>-89562</v>
      </c>
      <c r="H61" s="36">
        <f t="shared" si="17"/>
        <v>-68814</v>
      </c>
      <c r="I61" s="36">
        <f t="shared" si="17"/>
        <v>-14334</v>
      </c>
      <c r="J61" s="36">
        <f t="shared" si="17"/>
        <v>-43494</v>
      </c>
      <c r="K61" s="36">
        <f aca="true" t="shared" si="18" ref="K61:K94">SUM(B61:J61)</f>
        <v>-691158</v>
      </c>
    </row>
    <row r="62" spans="1:11" ht="18.75" customHeight="1">
      <c r="A62" s="12" t="s">
        <v>80</v>
      </c>
      <c r="B62" s="36">
        <f>-ROUND(B9*$D$3,2)</f>
        <v>-75330</v>
      </c>
      <c r="C62" s="36">
        <f aca="true" t="shared" si="19" ref="C62:J62">-ROUND(C9*$D$3,2)</f>
        <v>-126996</v>
      </c>
      <c r="D62" s="36">
        <f t="shared" si="19"/>
        <v>-122820</v>
      </c>
      <c r="E62" s="36">
        <f t="shared" si="19"/>
        <v>-66879</v>
      </c>
      <c r="F62" s="36">
        <f t="shared" si="19"/>
        <v>-82929</v>
      </c>
      <c r="G62" s="36">
        <f t="shared" si="19"/>
        <v>-89562</v>
      </c>
      <c r="H62" s="36">
        <f t="shared" si="19"/>
        <v>-68814</v>
      </c>
      <c r="I62" s="36">
        <f t="shared" si="19"/>
        <v>-14334</v>
      </c>
      <c r="J62" s="36">
        <f t="shared" si="19"/>
        <v>-43494</v>
      </c>
      <c r="K62" s="36">
        <f t="shared" si="18"/>
        <v>-691158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118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56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57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58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84</v>
      </c>
      <c r="B68" s="19">
        <v>0</v>
      </c>
      <c r="C68" s="36">
        <f aca="true" t="shared" si="20" ref="B68:J68">SUM(C69:C92)</f>
        <v>-163.13</v>
      </c>
      <c r="D68" s="36">
        <f t="shared" si="20"/>
        <v>-1085.75</v>
      </c>
      <c r="E68" s="36">
        <f t="shared" si="20"/>
        <v>-3708.15</v>
      </c>
      <c r="F68" s="36">
        <f t="shared" si="20"/>
        <v>-380.65</v>
      </c>
      <c r="G68" s="36">
        <f t="shared" si="20"/>
        <v>-18</v>
      </c>
      <c r="H68" s="19">
        <v>0</v>
      </c>
      <c r="I68" s="36">
        <f t="shared" si="20"/>
        <v>-3721.58</v>
      </c>
      <c r="J68" s="36">
        <f t="shared" si="20"/>
        <v>-6021.54</v>
      </c>
      <c r="K68" s="36">
        <f t="shared" si="18"/>
        <v>-15098.8</v>
      </c>
    </row>
    <row r="69" spans="1:11" ht="18.75" customHeight="1">
      <c r="A69" s="12" t="s">
        <v>59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60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8"/>
        <v>-199.13</v>
      </c>
    </row>
    <row r="71" spans="1:11" ht="18.75" customHeight="1">
      <c r="A71" s="12" t="s">
        <v>61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8"/>
        <v>-3432.3900000000003</v>
      </c>
    </row>
    <row r="72" spans="1:11" ht="18.75" customHeight="1">
      <c r="A72" s="12" t="s">
        <v>62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5" t="s">
        <v>63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64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65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70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82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90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91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92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93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7"/>
    </row>
    <row r="91" spans="1:12" ht="18.75" customHeight="1">
      <c r="A91" s="12" t="s">
        <v>94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49">
        <v>-3708.15</v>
      </c>
      <c r="F92" s="19">
        <v>0</v>
      </c>
      <c r="G92" s="19">
        <v>0</v>
      </c>
      <c r="H92" s="19">
        <v>0</v>
      </c>
      <c r="I92" s="49">
        <v>-1737.59</v>
      </c>
      <c r="J92" s="49">
        <v>-6021.54</v>
      </c>
      <c r="K92" s="49">
        <f t="shared" si="18"/>
        <v>-11467.279999999999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112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6"/>
    </row>
    <row r="95" spans="1:12" ht="18.75" customHeight="1">
      <c r="A95" s="16" t="s">
        <v>121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>SUM(B96:J96)</f>
        <v>0</v>
      </c>
      <c r="L96" s="55"/>
    </row>
    <row r="97" spans="1:12" ht="18.75" customHeight="1">
      <c r="A97" s="16" t="s">
        <v>88</v>
      </c>
      <c r="B97" s="24">
        <f aca="true" t="shared" si="21" ref="B97:H97">+B98+B99</f>
        <v>403422.67</v>
      </c>
      <c r="C97" s="24">
        <f t="shared" si="21"/>
        <v>659968.7399999999</v>
      </c>
      <c r="D97" s="24">
        <f t="shared" si="21"/>
        <v>819694.73</v>
      </c>
      <c r="E97" s="24">
        <f t="shared" si="21"/>
        <v>376177.68</v>
      </c>
      <c r="F97" s="24">
        <f t="shared" si="21"/>
        <v>610124.85</v>
      </c>
      <c r="G97" s="24">
        <f t="shared" si="21"/>
        <v>777803.68</v>
      </c>
      <c r="H97" s="24">
        <f t="shared" si="21"/>
        <v>357876.82999999996</v>
      </c>
      <c r="I97" s="24">
        <f>+I98+I99</f>
        <v>119848.26</v>
      </c>
      <c r="J97" s="24">
        <f>+J98+J99</f>
        <v>286883.53</v>
      </c>
      <c r="K97" s="49">
        <f>SUM(B97:J97)</f>
        <v>4411800.97</v>
      </c>
      <c r="L97" s="55"/>
    </row>
    <row r="98" spans="1:12" ht="18.75" customHeight="1">
      <c r="A98" s="16" t="s">
        <v>87</v>
      </c>
      <c r="B98" s="24">
        <f aca="true" t="shared" si="22" ref="B98:J98">+B48+B61+B68+B94</f>
        <v>386193.51</v>
      </c>
      <c r="C98" s="24">
        <f t="shared" si="22"/>
        <v>637799.6299999999</v>
      </c>
      <c r="D98" s="24">
        <f t="shared" si="22"/>
        <v>796847.28</v>
      </c>
      <c r="E98" s="24">
        <f t="shared" si="22"/>
        <v>355138.87</v>
      </c>
      <c r="F98" s="24">
        <f t="shared" si="22"/>
        <v>588921.9</v>
      </c>
      <c r="G98" s="24">
        <f t="shared" si="22"/>
        <v>749869.13</v>
      </c>
      <c r="H98" s="24">
        <f t="shared" si="22"/>
        <v>339593.92</v>
      </c>
      <c r="I98" s="24">
        <f t="shared" si="22"/>
        <v>119848.26</v>
      </c>
      <c r="J98" s="24">
        <f t="shared" si="22"/>
        <v>273682.64</v>
      </c>
      <c r="K98" s="49">
        <f>SUM(B98:J98)</f>
        <v>4247895.14</v>
      </c>
      <c r="L98" s="55"/>
    </row>
    <row r="99" spans="1:11" ht="18" customHeight="1">
      <c r="A99" s="16" t="s">
        <v>119</v>
      </c>
      <c r="B99" s="24">
        <f aca="true" t="shared" si="23" ref="B99:J99">IF(+B56+B95+B100&lt;0,0,(B56+B95+B100))</f>
        <v>17229.16</v>
      </c>
      <c r="C99" s="24">
        <f>IF(+C56+C95+C100&lt;0,0,(C56+C95+C100))</f>
        <v>22169.11</v>
      </c>
      <c r="D99" s="24">
        <f t="shared" si="23"/>
        <v>22847.45</v>
      </c>
      <c r="E99" s="24">
        <f t="shared" si="23"/>
        <v>21038.81</v>
      </c>
      <c r="F99" s="24">
        <f t="shared" si="23"/>
        <v>21202.95</v>
      </c>
      <c r="G99" s="24">
        <f t="shared" si="23"/>
        <v>27934.55</v>
      </c>
      <c r="H99" s="24">
        <f t="shared" si="23"/>
        <v>18282.91</v>
      </c>
      <c r="I99" s="19">
        <f t="shared" si="23"/>
        <v>0</v>
      </c>
      <c r="J99" s="24">
        <f t="shared" si="23"/>
        <v>13200.89</v>
      </c>
      <c r="K99" s="49">
        <f>SUM(B99:J99)</f>
        <v>163905.83000000002</v>
      </c>
    </row>
    <row r="100" spans="1:13" ht="18.75" customHeight="1">
      <c r="A100" s="16" t="s">
        <v>89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8"/>
    </row>
    <row r="101" spans="1:11" ht="18.75" customHeight="1">
      <c r="A101" s="16" t="s">
        <v>120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74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4411800.949999999</v>
      </c>
      <c r="L105" s="55"/>
    </row>
    <row r="106" spans="1:11" ht="18.75" customHeight="1">
      <c r="A106" s="26" t="s">
        <v>75</v>
      </c>
      <c r="B106" s="27">
        <v>51634.66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51634.66</v>
      </c>
    </row>
    <row r="107" spans="1:11" ht="18.75" customHeight="1">
      <c r="A107" s="26" t="s">
        <v>76</v>
      </c>
      <c r="B107" s="27">
        <v>351788.01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4" ref="K107:K123">SUM(B107:J107)</f>
        <v>351788.01</v>
      </c>
    </row>
    <row r="108" spans="1:11" ht="18.75" customHeight="1">
      <c r="A108" s="26" t="s">
        <v>77</v>
      </c>
      <c r="B108" s="41">
        <v>0</v>
      </c>
      <c r="C108" s="27">
        <f>+C97</f>
        <v>659968.7399999999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4"/>
        <v>659968.7399999999</v>
      </c>
    </row>
    <row r="109" spans="1:11" ht="18.75" customHeight="1">
      <c r="A109" s="26" t="s">
        <v>78</v>
      </c>
      <c r="B109" s="41">
        <v>0</v>
      </c>
      <c r="C109" s="41">
        <v>0</v>
      </c>
      <c r="D109" s="27">
        <f>+D97</f>
        <v>819694.73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4"/>
        <v>819694.73</v>
      </c>
    </row>
    <row r="110" spans="1:11" ht="18.75" customHeight="1">
      <c r="A110" s="26" t="s">
        <v>95</v>
      </c>
      <c r="B110" s="41">
        <v>0</v>
      </c>
      <c r="C110" s="41">
        <v>0</v>
      </c>
      <c r="D110" s="41">
        <v>0</v>
      </c>
      <c r="E110" s="27">
        <f>+E97</f>
        <v>376177.68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4"/>
        <v>376177.68</v>
      </c>
    </row>
    <row r="111" spans="1:11" ht="18.75" customHeight="1">
      <c r="A111" s="26"/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2"/>
    </row>
    <row r="112" spans="1:11" ht="18.75" customHeight="1">
      <c r="A112" s="26" t="s">
        <v>96</v>
      </c>
      <c r="B112" s="41">
        <v>0</v>
      </c>
      <c r="C112" s="41">
        <v>0</v>
      </c>
      <c r="D112" s="41">
        <v>0</v>
      </c>
      <c r="E112" s="41">
        <v>0</v>
      </c>
      <c r="F112" s="27">
        <v>113238.44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4"/>
        <v>113238.44</v>
      </c>
    </row>
    <row r="113" spans="1:11" ht="18.75" customHeight="1">
      <c r="A113" s="26" t="s">
        <v>97</v>
      </c>
      <c r="B113" s="41">
        <v>0</v>
      </c>
      <c r="C113" s="41">
        <v>0</v>
      </c>
      <c r="D113" s="41">
        <v>0</v>
      </c>
      <c r="E113" s="41">
        <v>0</v>
      </c>
      <c r="F113" s="27">
        <v>217919.25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4"/>
        <v>217919.25</v>
      </c>
    </row>
    <row r="114" spans="1:11" ht="18.75" customHeight="1">
      <c r="A114" s="26" t="s">
        <v>98</v>
      </c>
      <c r="B114" s="41">
        <v>0</v>
      </c>
      <c r="C114" s="41">
        <v>0</v>
      </c>
      <c r="D114" s="41">
        <v>0</v>
      </c>
      <c r="E114" s="41">
        <v>0</v>
      </c>
      <c r="F114" s="27">
        <v>278967.16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4"/>
        <v>278967.16</v>
      </c>
    </row>
    <row r="115" spans="1:11" ht="18.75" customHeight="1">
      <c r="A115" s="26" t="s">
        <v>99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239780.46</v>
      </c>
      <c r="H115" s="41">
        <v>0</v>
      </c>
      <c r="I115" s="41">
        <v>0</v>
      </c>
      <c r="J115" s="41">
        <v>0</v>
      </c>
      <c r="K115" s="42">
        <f t="shared" si="24"/>
        <v>239780.46</v>
      </c>
    </row>
    <row r="116" spans="1:11" ht="18.75" customHeight="1">
      <c r="A116" s="26" t="s">
        <v>100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23615.58</v>
      </c>
      <c r="H116" s="41">
        <v>0</v>
      </c>
      <c r="I116" s="41">
        <v>0</v>
      </c>
      <c r="J116" s="41">
        <v>0</v>
      </c>
      <c r="K116" s="42">
        <f t="shared" si="24"/>
        <v>23615.58</v>
      </c>
    </row>
    <row r="117" spans="1:11" ht="18.75" customHeight="1">
      <c r="A117" s="26" t="s">
        <v>101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132876.68</v>
      </c>
      <c r="H117" s="41">
        <v>0</v>
      </c>
      <c r="I117" s="41">
        <v>0</v>
      </c>
      <c r="J117" s="41">
        <v>0</v>
      </c>
      <c r="K117" s="42">
        <f t="shared" si="24"/>
        <v>132876.68</v>
      </c>
    </row>
    <row r="118" spans="1:11" ht="18.75" customHeight="1">
      <c r="A118" s="26" t="s">
        <v>102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113746.26</v>
      </c>
      <c r="H118" s="41">
        <v>0</v>
      </c>
      <c r="I118" s="41">
        <v>0</v>
      </c>
      <c r="J118" s="41">
        <v>0</v>
      </c>
      <c r="K118" s="42">
        <f t="shared" si="24"/>
        <v>113746.26</v>
      </c>
    </row>
    <row r="119" spans="1:11" ht="18.75" customHeight="1">
      <c r="A119" s="26" t="s">
        <v>103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267784.69</v>
      </c>
      <c r="H119" s="41">
        <v>0</v>
      </c>
      <c r="I119" s="41">
        <v>0</v>
      </c>
      <c r="J119" s="41">
        <v>0</v>
      </c>
      <c r="K119" s="42">
        <f t="shared" si="24"/>
        <v>267784.69</v>
      </c>
    </row>
    <row r="120" spans="1:11" ht="18.75" customHeight="1">
      <c r="A120" s="26" t="s">
        <v>104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121210.94</v>
      </c>
      <c r="I120" s="41">
        <v>0</v>
      </c>
      <c r="J120" s="41">
        <v>0</v>
      </c>
      <c r="K120" s="42">
        <f t="shared" si="24"/>
        <v>121210.94</v>
      </c>
    </row>
    <row r="121" spans="1:11" ht="18.75" customHeight="1">
      <c r="A121" s="26" t="s">
        <v>105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236665.88</v>
      </c>
      <c r="I121" s="41">
        <v>0</v>
      </c>
      <c r="J121" s="41">
        <v>0</v>
      </c>
      <c r="K121" s="42">
        <f t="shared" si="24"/>
        <v>236665.88</v>
      </c>
    </row>
    <row r="122" spans="1:11" ht="18.75" customHeight="1">
      <c r="A122" s="26" t="s">
        <v>106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119848.26</v>
      </c>
      <c r="J122" s="41">
        <v>0</v>
      </c>
      <c r="K122" s="42">
        <f t="shared" si="24"/>
        <v>119848.26</v>
      </c>
    </row>
    <row r="123" spans="1:11" ht="18.75" customHeight="1">
      <c r="A123" s="28" t="s">
        <v>107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286883.53</v>
      </c>
      <c r="K123" s="45">
        <f t="shared" si="24"/>
        <v>286883.53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2014-12-18T22:16:48Z</dcterms:modified>
  <cp:category/>
  <cp:version/>
  <cp:contentType/>
  <cp:contentStatus/>
</cp:coreProperties>
</file>