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<sst xmlns="http://schemas.openxmlformats.org/spreadsheetml/2006/main" count="128" uniqueCount="128">
  <si>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</si>
  <si>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</si>
  <si>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</si>
  <si>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</si>
  <si>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</si>
  <si>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</si>
  <si>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</si>
  <si>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</si>
  <si>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</si>
  <si>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</si>
  <si>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</si>
  <si>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</si>
  <si>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</si>
  <si>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</si>
  <si>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</si>
  <si>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</si>
  <si>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</si>
  <si>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</si>
  <si>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</si>
  <si>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</si>
  <si>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</si>
  <si>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</si>
  <si>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</si>
  <si>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</si>
  <si>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</si>
  <si>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</si>
  <si>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</si>
  <si>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</si>
  <si>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</si>
  <si>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</si>
  <si>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</si>
  <si>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</si>
  <si>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</si>
  <si>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</si>
  <si>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</si>
  <si>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</si>
  <si>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</si>
  <si>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</si>
  <si>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</si>
  <si>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</si>
  <si>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</si>
  <si>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</si>
  <si>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</si>
  <si>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</si>
  <si>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</si>
  <si>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</si>
  <si>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</si>
  <si>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</si>
  <si>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</si>
  <si>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</si>
  <si>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</si>
  <si>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</si>
  <si>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</si>
  <si>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</si>
  <si>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</si>
  <si>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</si>
  <si>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</si>
  <si>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</si>
  <si>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</si>
  <si>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</si>
  <si>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</si>
  <si>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</si>
  <si>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</si>
  <si>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</si>
  <si>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</si>
  <si>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</si>
  <si>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</si>
  <si>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</si>
  <si>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</si>
  <si>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</si>
  <si>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</si>
  <si>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</si>
  <si>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</si>
  <si>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</si>
  <si>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</si>
  <si>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</si>
  <si>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</si>
  <si>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</si>
  <si>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</si>
  <si>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</si>
  <si>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</si>
  <si>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</si>
  <si>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</si>
  <si>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</si>
  <si>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</si>
  <si>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</si>
  <si>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</si>
  <si>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</si>
  <si>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</si>
  <si>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</si>
  <si>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</si>
  <si>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</si>
  <si>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</si>
  <si>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</si>
  <si>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</si>
  <si>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</si>
  <si>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</si>
  <si>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</si>
  <si>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</si>
  <si>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</si>
  <si>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</si>
  <si>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</si>
  <si>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</si>
  <si>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</si>
  <si>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</si>
  <si>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</si>
  <si>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</si>
  <si>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</si>
  <si>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</si>
  <si>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</si>
  <si>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</si>
  <si>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</si>
  <si>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</si>
  <si>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</si>
  <si>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</si>
  <si>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</si>
  <si>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</si>
  <si>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</si>
  <si>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</si>
  <si>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</si>
  <si>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</si>
  <si>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</si>
  <si>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</si>
  <si>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</si>
  <si>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12/12/14 - VENCIMENTO 19/12/14</t>
  </si>
  <si>
    <t>6.3. Revisão de Remuneração pelo Transporte Coletivo  (1)</t>
  </si>
  <si>
    <t>Nota:</t>
  </si>
  <si>
    <t xml:space="preserve">    (1) - Remuneração das linhas noturnas de nov/13 a out/14 (área 7) e de jul a out/14 (áreas 1 e 3).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</si>
</sst>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550149</v>
      </c>
      <c r="C7" s="9">
        <f t="shared" si="0"/>
        <v>765381</v>
      </c>
      <c r="D7" s="9">
        <f t="shared" si="0"/>
        <v>796749</v>
      </c>
      <c r="E7" s="9">
        <f t="shared" si="0"/>
        <v>523465</v>
      </c>
      <c r="F7" s="9">
        <f t="shared" si="0"/>
        <v>718780</v>
      </c>
      <c r="G7" s="9">
        <f t="shared" si="0"/>
        <v>1164925</v>
      </c>
      <c r="H7" s="9">
        <f t="shared" si="0"/>
        <v>539219</v>
      </c>
      <c r="I7" s="9">
        <f t="shared" si="0"/>
        <v>110116</v>
      </c>
      <c r="J7" s="9">
        <f t="shared" si="0"/>
        <v>305695</v>
      </c>
      <c r="K7" s="9">
        <f t="shared" si="0"/>
        <v>5474479</v>
      </c>
      <c r="L7" s="53"/>
    </row>
    <row r="8" spans="1:11" ht="17.25" customHeight="1">
      <c r="A8" s="10" t="s">
        <v>116</v>
      </c>
      <c r="B8" s="11">
        <f>B9+B12+B16</f>
        <v>327851</v>
      </c>
      <c r="C8" s="11">
        <f aca="true" t="shared" si="1" ref="C8:J8">C9+C12+C16</f>
        <v>462606</v>
      </c>
      <c r="D8" s="11">
        <f t="shared" si="1"/>
        <v>455586</v>
      </c>
      <c r="E8" s="11">
        <f t="shared" si="1"/>
        <v>311004</v>
      </c>
      <c r="F8" s="11">
        <f t="shared" si="1"/>
        <v>403972</v>
      </c>
      <c r="G8" s="11">
        <f t="shared" si="1"/>
        <v>632603</v>
      </c>
      <c r="H8" s="11">
        <f t="shared" si="1"/>
        <v>330732</v>
      </c>
      <c r="I8" s="11">
        <f t="shared" si="1"/>
        <v>59099</v>
      </c>
      <c r="J8" s="11">
        <f t="shared" si="1"/>
        <v>172930</v>
      </c>
      <c r="K8" s="11">
        <f>SUM(B8:J8)</f>
        <v>3156383</v>
      </c>
    </row>
    <row r="9" spans="1:11" ht="17.25" customHeight="1">
      <c r="A9" s="15" t="s">
        <v>17</v>
      </c>
      <c r="B9" s="13">
        <f>+B10+B11</f>
        <v>51036</v>
      </c>
      <c r="C9" s="13">
        <f aca="true" t="shared" si="2" ref="C9:J9">+C10+C11</f>
        <v>74981</v>
      </c>
      <c r="D9" s="13">
        <f t="shared" si="2"/>
        <v>69190</v>
      </c>
      <c r="E9" s="13">
        <f t="shared" si="2"/>
        <v>46714</v>
      </c>
      <c r="F9" s="13">
        <f t="shared" si="2"/>
        <v>54149</v>
      </c>
      <c r="G9" s="13">
        <f t="shared" si="2"/>
        <v>64798</v>
      </c>
      <c r="H9" s="13">
        <f t="shared" si="2"/>
        <v>60885</v>
      </c>
      <c r="I9" s="13">
        <f t="shared" si="2"/>
        <v>10729</v>
      </c>
      <c r="J9" s="13">
        <f t="shared" si="2"/>
        <v>22900</v>
      </c>
      <c r="K9" s="11">
        <f>SUM(B9:J9)</f>
        <v>455382</v>
      </c>
    </row>
    <row r="10" spans="1:11" ht="17.25" customHeight="1">
      <c r="A10" s="30" t="s">
        <v>18</v>
      </c>
      <c r="B10" s="13">
        <v>51036</v>
      </c>
      <c r="C10" s="13">
        <v>74981</v>
      </c>
      <c r="D10" s="13">
        <v>69190</v>
      </c>
      <c r="E10" s="13">
        <v>46714</v>
      </c>
      <c r="F10" s="13">
        <v>54149</v>
      </c>
      <c r="G10" s="13">
        <v>64798</v>
      </c>
      <c r="H10" s="13">
        <v>60885</v>
      </c>
      <c r="I10" s="13">
        <v>10729</v>
      </c>
      <c r="J10" s="13">
        <v>22900</v>
      </c>
      <c r="K10" s="11">
        <f>SUM(B10:J10)</f>
        <v>455382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270286</v>
      </c>
      <c r="C12" s="17">
        <f t="shared" si="3"/>
        <v>377896</v>
      </c>
      <c r="D12" s="17">
        <f t="shared" si="3"/>
        <v>378112</v>
      </c>
      <c r="E12" s="17">
        <f t="shared" si="3"/>
        <v>258414</v>
      </c>
      <c r="F12" s="17">
        <f t="shared" si="3"/>
        <v>341487</v>
      </c>
      <c r="G12" s="17">
        <f t="shared" si="3"/>
        <v>554019</v>
      </c>
      <c r="H12" s="17">
        <f t="shared" si="3"/>
        <v>263337</v>
      </c>
      <c r="I12" s="17">
        <f t="shared" si="3"/>
        <v>46923</v>
      </c>
      <c r="J12" s="17">
        <f t="shared" si="3"/>
        <v>146673</v>
      </c>
      <c r="K12" s="11">
        <f aca="true" t="shared" si="4" ref="K12:K27">SUM(B12:J12)</f>
        <v>2637147</v>
      </c>
    </row>
    <row r="13" spans="1:13" ht="17.25" customHeight="1">
      <c r="A13" s="14" t="s">
        <v>20</v>
      </c>
      <c r="B13" s="13">
        <v>123070</v>
      </c>
      <c r="C13" s="13">
        <v>183068</v>
      </c>
      <c r="D13" s="13">
        <v>189362</v>
      </c>
      <c r="E13" s="13">
        <v>127571</v>
      </c>
      <c r="F13" s="13">
        <v>165242</v>
      </c>
      <c r="G13" s="13">
        <v>258720</v>
      </c>
      <c r="H13" s="13">
        <v>117724</v>
      </c>
      <c r="I13" s="13">
        <v>25211</v>
      </c>
      <c r="J13" s="13">
        <v>73057</v>
      </c>
      <c r="K13" s="11">
        <f t="shared" si="4"/>
        <v>1263025</v>
      </c>
      <c r="L13" s="53"/>
      <c r="M13" s="54"/>
    </row>
    <row r="14" spans="1:12" ht="17.25" customHeight="1">
      <c r="A14" s="14" t="s">
        <v>21</v>
      </c>
      <c r="B14" s="13">
        <v>122018</v>
      </c>
      <c r="C14" s="13">
        <v>157546</v>
      </c>
      <c r="D14" s="13">
        <v>153771</v>
      </c>
      <c r="E14" s="13">
        <v>108597</v>
      </c>
      <c r="F14" s="13">
        <v>145950</v>
      </c>
      <c r="G14" s="13">
        <v>253827</v>
      </c>
      <c r="H14" s="13">
        <v>119768</v>
      </c>
      <c r="I14" s="13">
        <v>17207</v>
      </c>
      <c r="J14" s="13">
        <v>60032</v>
      </c>
      <c r="K14" s="11">
        <f t="shared" si="4"/>
        <v>1138716</v>
      </c>
      <c r="L14" s="53"/>
    </row>
    <row r="15" spans="1:11" ht="17.25" customHeight="1">
      <c r="A15" s="14" t="s">
        <v>22</v>
      </c>
      <c r="B15" s="13">
        <v>25198</v>
      </c>
      <c r="C15" s="13">
        <v>37282</v>
      </c>
      <c r="D15" s="13">
        <v>34979</v>
      </c>
      <c r="E15" s="13">
        <v>22246</v>
      </c>
      <c r="F15" s="13">
        <v>30295</v>
      </c>
      <c r="G15" s="13">
        <v>41472</v>
      </c>
      <c r="H15" s="13">
        <v>25845</v>
      </c>
      <c r="I15" s="13">
        <v>4505</v>
      </c>
      <c r="J15" s="13">
        <v>13584</v>
      </c>
      <c r="K15" s="11">
        <f t="shared" si="4"/>
        <v>235406</v>
      </c>
    </row>
    <row r="16" spans="1:11" ht="17.25" customHeight="1">
      <c r="A16" s="15" t="s">
        <v>112</v>
      </c>
      <c r="B16" s="13">
        <f>B17+B18+B19</f>
        <v>6529</v>
      </c>
      <c r="C16" s="13">
        <f aca="true" t="shared" si="5" ref="C16:J16">C17+C18+C19</f>
        <v>9729</v>
      </c>
      <c r="D16" s="13">
        <f t="shared" si="5"/>
        <v>8284</v>
      </c>
      <c r="E16" s="13">
        <f t="shared" si="5"/>
        <v>5876</v>
      </c>
      <c r="F16" s="13">
        <f t="shared" si="5"/>
        <v>8336</v>
      </c>
      <c r="G16" s="13">
        <f t="shared" si="5"/>
        <v>13786</v>
      </c>
      <c r="H16" s="13">
        <f t="shared" si="5"/>
        <v>6510</v>
      </c>
      <c r="I16" s="13">
        <f t="shared" si="5"/>
        <v>1447</v>
      </c>
      <c r="J16" s="13">
        <f t="shared" si="5"/>
        <v>3357</v>
      </c>
      <c r="K16" s="11">
        <f t="shared" si="4"/>
        <v>63854</v>
      </c>
    </row>
    <row r="17" spans="1:11" ht="17.25" customHeight="1">
      <c r="A17" s="14" t="s">
        <v>113</v>
      </c>
      <c r="B17" s="13">
        <v>3835</v>
      </c>
      <c r="C17" s="13">
        <v>5931</v>
      </c>
      <c r="D17" s="13">
        <v>5019</v>
      </c>
      <c r="E17" s="13">
        <v>3732</v>
      </c>
      <c r="F17" s="13">
        <v>5055</v>
      </c>
      <c r="G17" s="13">
        <v>8588</v>
      </c>
      <c r="H17" s="13">
        <v>4187</v>
      </c>
      <c r="I17" s="13">
        <v>915</v>
      </c>
      <c r="J17" s="13">
        <v>2073</v>
      </c>
      <c r="K17" s="11">
        <f t="shared" si="4"/>
        <v>39335</v>
      </c>
    </row>
    <row r="18" spans="1:11" ht="17.25" customHeight="1">
      <c r="A18" s="14" t="s">
        <v>114</v>
      </c>
      <c r="B18" s="13">
        <v>424</v>
      </c>
      <c r="C18" s="13">
        <v>616</v>
      </c>
      <c r="D18" s="13">
        <v>450</v>
      </c>
      <c r="E18" s="13">
        <v>391</v>
      </c>
      <c r="F18" s="13">
        <v>484</v>
      </c>
      <c r="G18" s="13">
        <v>1039</v>
      </c>
      <c r="H18" s="13">
        <v>415</v>
      </c>
      <c r="I18" s="13">
        <v>85</v>
      </c>
      <c r="J18" s="13">
        <v>192</v>
      </c>
      <c r="K18" s="11">
        <f t="shared" si="4"/>
        <v>4096</v>
      </c>
    </row>
    <row r="19" spans="1:11" ht="17.25" customHeight="1">
      <c r="A19" s="14" t="s">
        <v>115</v>
      </c>
      <c r="B19" s="13">
        <v>2270</v>
      </c>
      <c r="C19" s="13">
        <v>3182</v>
      </c>
      <c r="D19" s="13">
        <v>2815</v>
      </c>
      <c r="E19" s="13">
        <v>1753</v>
      </c>
      <c r="F19" s="13">
        <v>2797</v>
      </c>
      <c r="G19" s="13">
        <v>4159</v>
      </c>
      <c r="H19" s="13">
        <v>1908</v>
      </c>
      <c r="I19" s="13">
        <v>447</v>
      </c>
      <c r="J19" s="13">
        <v>1092</v>
      </c>
      <c r="K19" s="11">
        <f t="shared" si="4"/>
        <v>20423</v>
      </c>
    </row>
    <row r="20" spans="1:11" ht="17.25" customHeight="1">
      <c r="A20" s="16" t="s">
        <v>23</v>
      </c>
      <c r="B20" s="11">
        <f>+B21+B22+B23</f>
        <v>175809</v>
      </c>
      <c r="C20" s="11">
        <f aca="true" t="shared" si="6" ref="C20:J20">+C21+C22+C23</f>
        <v>224640</v>
      </c>
      <c r="D20" s="11">
        <f t="shared" si="6"/>
        <v>249205</v>
      </c>
      <c r="E20" s="11">
        <f t="shared" si="6"/>
        <v>158020</v>
      </c>
      <c r="F20" s="11">
        <f t="shared" si="6"/>
        <v>249203</v>
      </c>
      <c r="G20" s="11">
        <f t="shared" si="6"/>
        <v>455297</v>
      </c>
      <c r="H20" s="11">
        <f t="shared" si="6"/>
        <v>160404</v>
      </c>
      <c r="I20" s="11">
        <f t="shared" si="6"/>
        <v>36065</v>
      </c>
      <c r="J20" s="11">
        <f t="shared" si="6"/>
        <v>92671</v>
      </c>
      <c r="K20" s="11">
        <f t="shared" si="4"/>
        <v>1801314</v>
      </c>
    </row>
    <row r="21" spans="1:12" ht="17.25" customHeight="1">
      <c r="A21" s="12" t="s">
        <v>24</v>
      </c>
      <c r="B21" s="13">
        <v>90565</v>
      </c>
      <c r="C21" s="13">
        <v>125873</v>
      </c>
      <c r="D21" s="13">
        <v>142126</v>
      </c>
      <c r="E21" s="13">
        <v>89092</v>
      </c>
      <c r="F21" s="13">
        <v>136720</v>
      </c>
      <c r="G21" s="13">
        <v>234778</v>
      </c>
      <c r="H21" s="13">
        <v>87518</v>
      </c>
      <c r="I21" s="13">
        <v>21539</v>
      </c>
      <c r="J21" s="13">
        <v>51874</v>
      </c>
      <c r="K21" s="11">
        <f t="shared" si="4"/>
        <v>980085</v>
      </c>
      <c r="L21" s="53"/>
    </row>
    <row r="22" spans="1:12" ht="17.25" customHeight="1">
      <c r="A22" s="12" t="s">
        <v>25</v>
      </c>
      <c r="B22" s="13">
        <v>70009</v>
      </c>
      <c r="C22" s="13">
        <v>79192</v>
      </c>
      <c r="D22" s="13">
        <v>86038</v>
      </c>
      <c r="E22" s="13">
        <v>57333</v>
      </c>
      <c r="F22" s="13">
        <v>92965</v>
      </c>
      <c r="G22" s="13">
        <v>189672</v>
      </c>
      <c r="H22" s="13">
        <v>60038</v>
      </c>
      <c r="I22" s="13">
        <v>11606</v>
      </c>
      <c r="J22" s="13">
        <v>32958</v>
      </c>
      <c r="K22" s="11">
        <f t="shared" si="4"/>
        <v>679811</v>
      </c>
      <c r="L22" s="53"/>
    </row>
    <row r="23" spans="1:11" ht="17.25" customHeight="1">
      <c r="A23" s="12" t="s">
        <v>26</v>
      </c>
      <c r="B23" s="13">
        <v>15235</v>
      </c>
      <c r="C23" s="13">
        <v>19575</v>
      </c>
      <c r="D23" s="13">
        <v>21041</v>
      </c>
      <c r="E23" s="13">
        <v>11595</v>
      </c>
      <c r="F23" s="13">
        <v>19518</v>
      </c>
      <c r="G23" s="13">
        <v>30847</v>
      </c>
      <c r="H23" s="13">
        <v>12848</v>
      </c>
      <c r="I23" s="13">
        <v>2920</v>
      </c>
      <c r="J23" s="13">
        <v>7839</v>
      </c>
      <c r="K23" s="11">
        <f t="shared" si="4"/>
        <v>141418</v>
      </c>
    </row>
    <row r="24" spans="1:11" ht="17.25" customHeight="1">
      <c r="A24" s="16" t="s">
        <v>27</v>
      </c>
      <c r="B24" s="13">
        <v>46489</v>
      </c>
      <c r="C24" s="13">
        <v>78135</v>
      </c>
      <c r="D24" s="13">
        <v>91958</v>
      </c>
      <c r="E24" s="13">
        <v>54441</v>
      </c>
      <c r="F24" s="13">
        <v>65605</v>
      </c>
      <c r="G24" s="13">
        <v>77025</v>
      </c>
      <c r="H24" s="13">
        <v>38665</v>
      </c>
      <c r="I24" s="13">
        <v>14952</v>
      </c>
      <c r="J24" s="13">
        <v>40094</v>
      </c>
      <c r="K24" s="11">
        <f t="shared" si="4"/>
        <v>507364</v>
      </c>
    </row>
    <row r="25" spans="1:12" ht="17.25" customHeight="1">
      <c r="A25" s="12" t="s">
        <v>28</v>
      </c>
      <c r="B25" s="13">
        <v>29753</v>
      </c>
      <c r="C25" s="13">
        <v>50006</v>
      </c>
      <c r="D25" s="13">
        <v>58853</v>
      </c>
      <c r="E25" s="13">
        <v>34842</v>
      </c>
      <c r="F25" s="13">
        <v>41987</v>
      </c>
      <c r="G25" s="13">
        <v>49296</v>
      </c>
      <c r="H25" s="13">
        <v>24746</v>
      </c>
      <c r="I25" s="13">
        <v>9569</v>
      </c>
      <c r="J25" s="13">
        <v>25660</v>
      </c>
      <c r="K25" s="11">
        <f t="shared" si="4"/>
        <v>324712</v>
      </c>
      <c r="L25" s="53"/>
    </row>
    <row r="26" spans="1:12" ht="17.25" customHeight="1">
      <c r="A26" s="12" t="s">
        <v>29</v>
      </c>
      <c r="B26" s="13">
        <v>16736</v>
      </c>
      <c r="C26" s="13">
        <v>28129</v>
      </c>
      <c r="D26" s="13">
        <v>33105</v>
      </c>
      <c r="E26" s="13">
        <v>19599</v>
      </c>
      <c r="F26" s="13">
        <v>23618</v>
      </c>
      <c r="G26" s="13">
        <v>27729</v>
      </c>
      <c r="H26" s="13">
        <v>13919</v>
      </c>
      <c r="I26" s="13">
        <v>5383</v>
      </c>
      <c r="J26" s="13">
        <v>14434</v>
      </c>
      <c r="K26" s="11">
        <f t="shared" si="4"/>
        <v>182652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9418</v>
      </c>
      <c r="I27" s="11">
        <v>0</v>
      </c>
      <c r="J27" s="11">
        <v>0</v>
      </c>
      <c r="K27" s="11">
        <f t="shared" si="4"/>
        <v>9418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2.41304722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2.6358463700000003</v>
      </c>
      <c r="F29" s="61">
        <f t="shared" si="7"/>
        <v>2.55870588</v>
      </c>
      <c r="G29" s="61">
        <f t="shared" si="7"/>
        <v>2.20047012</v>
      </c>
      <c r="H29" s="61">
        <f t="shared" si="7"/>
        <v>2.523628</v>
      </c>
      <c r="I29" s="61">
        <f t="shared" si="7"/>
        <v>4.4806173199999995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-0.00065278</v>
      </c>
      <c r="C32" s="63">
        <v>0</v>
      </c>
      <c r="D32" s="63">
        <v>-3.77E-06</v>
      </c>
      <c r="E32" s="63">
        <v>-0.00015363</v>
      </c>
      <c r="F32" s="63">
        <v>-0.00029412</v>
      </c>
      <c r="G32" s="63">
        <v>-0.00092988</v>
      </c>
      <c r="H32" s="63">
        <v>-0.000572</v>
      </c>
      <c r="I32" s="63">
        <v>-8.268E-05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4012.96</v>
      </c>
      <c r="I35" s="19">
        <v>0</v>
      </c>
      <c r="J35" s="19">
        <v>0</v>
      </c>
      <c r="K35" s="23">
        <f>SUM(B35:J35)</f>
        <v>4012.96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543.56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115.56</v>
      </c>
      <c r="F39" s="23">
        <f t="shared" si="8"/>
        <v>325.28</v>
      </c>
      <c r="G39" s="23">
        <f t="shared" si="8"/>
        <v>1579.32</v>
      </c>
      <c r="H39" s="23">
        <f t="shared" si="8"/>
        <v>445.12</v>
      </c>
      <c r="I39" s="19">
        <f t="shared" si="8"/>
        <v>12.84</v>
      </c>
      <c r="J39" s="19">
        <f t="shared" si="8"/>
        <v>0</v>
      </c>
      <c r="K39" s="23">
        <f aca="true" t="shared" si="9" ref="K39:K44">SUM(B39:J39)</f>
        <v>3025.96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543.56</v>
      </c>
      <c r="C43" s="64">
        <v>0</v>
      </c>
      <c r="D43" s="66">
        <f aca="true" t="shared" si="10" ref="D43:I43">ROUND(D44*D45,2)</f>
        <v>4.28</v>
      </c>
      <c r="E43" s="66">
        <f t="shared" si="10"/>
        <v>115.56</v>
      </c>
      <c r="F43" s="66">
        <f t="shared" si="10"/>
        <v>325.28</v>
      </c>
      <c r="G43" s="66">
        <f t="shared" si="10"/>
        <v>1579.32</v>
      </c>
      <c r="H43" s="66">
        <f t="shared" si="10"/>
        <v>445.12</v>
      </c>
      <c r="I43" s="66">
        <f t="shared" si="10"/>
        <v>12.84</v>
      </c>
      <c r="J43" s="64">
        <v>0</v>
      </c>
      <c r="K43" s="66">
        <f t="shared" si="9"/>
        <v>3025.96</v>
      </c>
    </row>
    <row r="44" spans="1:11" ht="17.25" customHeight="1">
      <c r="A44" s="67" t="s">
        <v>43</v>
      </c>
      <c r="B44" s="68">
        <v>127</v>
      </c>
      <c r="C44" s="68">
        <v>0</v>
      </c>
      <c r="D44" s="68">
        <v>1</v>
      </c>
      <c r="E44" s="68">
        <v>27</v>
      </c>
      <c r="F44" s="68">
        <v>76</v>
      </c>
      <c r="G44" s="68">
        <v>369</v>
      </c>
      <c r="H44" s="68">
        <v>104</v>
      </c>
      <c r="I44" s="68">
        <v>3</v>
      </c>
      <c r="J44" s="68">
        <v>0</v>
      </c>
      <c r="K44" s="68">
        <f t="shared" si="9"/>
        <v>707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1345308.23</v>
      </c>
      <c r="C47" s="22">
        <f aca="true" t="shared" si="11" ref="C47:H47">+C48+C56</f>
        <v>2129344.1399999997</v>
      </c>
      <c r="D47" s="22">
        <f t="shared" si="11"/>
        <v>2492372.26</v>
      </c>
      <c r="E47" s="22">
        <f t="shared" si="11"/>
        <v>1400927.6900000002</v>
      </c>
      <c r="F47" s="22">
        <f t="shared" si="11"/>
        <v>1860674.84</v>
      </c>
      <c r="G47" s="22">
        <f t="shared" si="11"/>
        <v>2592896.5299999993</v>
      </c>
      <c r="H47" s="22">
        <f t="shared" si="11"/>
        <v>1383529.1600000001</v>
      </c>
      <c r="I47" s="22">
        <f>+I48+I56</f>
        <v>493400.50000000006</v>
      </c>
      <c r="J47" s="22">
        <f>+J48+J56</f>
        <v>825340.8</v>
      </c>
      <c r="K47" s="22">
        <f>SUM(B47:J47)</f>
        <v>14523794.15</v>
      </c>
    </row>
    <row r="48" spans="1:11" ht="17.25" customHeight="1">
      <c r="A48" s="16" t="s">
        <v>46</v>
      </c>
      <c r="B48" s="23">
        <f>SUM(B49:B55)</f>
        <v>1328079.07</v>
      </c>
      <c r="C48" s="23">
        <f aca="true" t="shared" si="12" ref="C48:H48">SUM(C49:C55)</f>
        <v>2107175.03</v>
      </c>
      <c r="D48" s="23">
        <f t="shared" si="12"/>
        <v>2469524.8099999996</v>
      </c>
      <c r="E48" s="23">
        <f t="shared" si="12"/>
        <v>1379888.8800000001</v>
      </c>
      <c r="F48" s="23">
        <f t="shared" si="12"/>
        <v>1839471.8900000001</v>
      </c>
      <c r="G48" s="23">
        <f t="shared" si="12"/>
        <v>2564961.9799999995</v>
      </c>
      <c r="H48" s="23">
        <f t="shared" si="12"/>
        <v>1365246.2500000002</v>
      </c>
      <c r="I48" s="23">
        <f>SUM(I49:I55)</f>
        <v>493400.50000000006</v>
      </c>
      <c r="J48" s="23">
        <f>SUM(J49:J55)</f>
        <v>812139.91</v>
      </c>
      <c r="K48" s="23">
        <f aca="true" t="shared" si="13" ref="K48:K56">SUM(B48:J48)</f>
        <v>14359888.32</v>
      </c>
    </row>
    <row r="49" spans="1:11" ht="17.25" customHeight="1">
      <c r="A49" s="35" t="s">
        <v>47</v>
      </c>
      <c r="B49" s="23">
        <f aca="true" t="shared" si="14" ref="B49:H49">ROUND(B30*B7,2)</f>
        <v>1327894.64</v>
      </c>
      <c r="C49" s="23">
        <f t="shared" si="14"/>
        <v>2102501.61</v>
      </c>
      <c r="D49" s="23">
        <f t="shared" si="14"/>
        <v>2469523.53</v>
      </c>
      <c r="E49" s="23">
        <f t="shared" si="14"/>
        <v>1379853.74</v>
      </c>
      <c r="F49" s="23">
        <f t="shared" si="14"/>
        <v>1839358.02</v>
      </c>
      <c r="G49" s="23">
        <f t="shared" si="14"/>
        <v>2564465.9</v>
      </c>
      <c r="H49" s="23">
        <f t="shared" si="14"/>
        <v>1361096.6</v>
      </c>
      <c r="I49" s="23">
        <f>ROUND(I30*I7,2)</f>
        <v>493396.76</v>
      </c>
      <c r="J49" s="23">
        <f>ROUND(J30*J7,2)</f>
        <v>812139.91</v>
      </c>
      <c r="K49" s="23">
        <f t="shared" si="13"/>
        <v>14350230.709999999</v>
      </c>
    </row>
    <row r="50" spans="1:11" ht="17.25" customHeight="1">
      <c r="A50" s="35" t="s">
        <v>48</v>
      </c>
      <c r="B50" s="19">
        <v>0</v>
      </c>
      <c r="C50" s="23">
        <f>ROUND(C31*C7,2)</f>
        <v>4673.42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4673.42</v>
      </c>
    </row>
    <row r="51" spans="1:11" ht="17.25" customHeight="1">
      <c r="A51" s="69" t="s">
        <v>123</v>
      </c>
      <c r="B51" s="70">
        <f>ROUND(B32*B7,2)</f>
        <v>-359.13</v>
      </c>
      <c r="C51" s="64">
        <v>0</v>
      </c>
      <c r="D51" s="70">
        <f aca="true" t="shared" si="15" ref="D51:I51">ROUND(D32*D7,2)</f>
        <v>-3</v>
      </c>
      <c r="E51" s="70">
        <f t="shared" si="15"/>
        <v>-80.42</v>
      </c>
      <c r="F51" s="70">
        <f t="shared" si="15"/>
        <v>-211.41</v>
      </c>
      <c r="G51" s="70">
        <f t="shared" si="15"/>
        <v>-1083.24</v>
      </c>
      <c r="H51" s="70">
        <f t="shared" si="15"/>
        <v>-308.43</v>
      </c>
      <c r="I51" s="70">
        <f t="shared" si="15"/>
        <v>-9.1</v>
      </c>
      <c r="J51" s="64">
        <v>0</v>
      </c>
      <c r="K51" s="70">
        <f>SUM(B51:J51)</f>
        <v>-2054.73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4012.96</v>
      </c>
      <c r="I53" s="32">
        <f>+I35</f>
        <v>0</v>
      </c>
      <c r="J53" s="32">
        <f>+J35</f>
        <v>0</v>
      </c>
      <c r="K53" s="23">
        <f t="shared" si="13"/>
        <v>4012.96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543.56</v>
      </c>
      <c r="C55" s="19">
        <v>0</v>
      </c>
      <c r="D55" s="37">
        <v>4.28</v>
      </c>
      <c r="E55" s="19">
        <v>115.56</v>
      </c>
      <c r="F55" s="37">
        <v>325.28</v>
      </c>
      <c r="G55" s="37">
        <v>1579.32</v>
      </c>
      <c r="H55" s="37">
        <v>445.12</v>
      </c>
      <c r="I55" s="37">
        <v>12.84</v>
      </c>
      <c r="J55" s="19">
        <v>0</v>
      </c>
      <c r="K55" s="23">
        <f t="shared" si="13"/>
        <v>3025.96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-169107.16999999998</v>
      </c>
      <c r="C60" s="36">
        <f t="shared" si="16"/>
        <v>-253588.81</v>
      </c>
      <c r="D60" s="36">
        <f t="shared" si="16"/>
        <v>-128248.10999999996</v>
      </c>
      <c r="E60" s="36">
        <f t="shared" si="16"/>
        <v>-308452.84</v>
      </c>
      <c r="F60" s="36">
        <f t="shared" si="16"/>
        <v>-269928.42</v>
      </c>
      <c r="G60" s="36">
        <f t="shared" si="16"/>
        <v>-236961.87000000002</v>
      </c>
      <c r="H60" s="36">
        <f t="shared" si="16"/>
        <v>-204433.62</v>
      </c>
      <c r="I60" s="36">
        <f t="shared" si="16"/>
        <v>-75282.23000000001</v>
      </c>
      <c r="J60" s="36">
        <f t="shared" si="16"/>
        <v>-93563.8</v>
      </c>
      <c r="K60" s="36">
        <f>SUM(B60:J60)</f>
        <v>-1739566.8699999999</v>
      </c>
    </row>
    <row r="61" spans="1:11" ht="18.75" customHeight="1">
      <c r="A61" s="16" t="s">
        <v>79</v>
      </c>
      <c r="B61" s="36">
        <f aca="true" t="shared" si="17" ref="B61:J61">B62+B63+B64+B65+B66+B67</f>
        <v>-223796.82</v>
      </c>
      <c r="C61" s="36">
        <f t="shared" si="17"/>
        <v>-229237.53</v>
      </c>
      <c r="D61" s="36">
        <f t="shared" si="17"/>
        <v>-232455.11</v>
      </c>
      <c r="E61" s="36">
        <f t="shared" si="17"/>
        <v>-230645.01</v>
      </c>
      <c r="F61" s="36">
        <f t="shared" si="17"/>
        <v>-243416.63</v>
      </c>
      <c r="G61" s="36">
        <f t="shared" si="17"/>
        <v>-257902.01</v>
      </c>
      <c r="H61" s="36">
        <f t="shared" si="17"/>
        <v>-182655</v>
      </c>
      <c r="I61" s="36">
        <f t="shared" si="17"/>
        <v>-32187</v>
      </c>
      <c r="J61" s="36">
        <f t="shared" si="17"/>
        <v>-68700</v>
      </c>
      <c r="K61" s="36">
        <f aca="true" t="shared" si="18" ref="K61:K94">SUM(B61:J61)</f>
        <v>-1700995.11</v>
      </c>
    </row>
    <row r="62" spans="1:11" ht="18.75" customHeight="1">
      <c r="A62" s="12" t="s">
        <v>80</v>
      </c>
      <c r="B62" s="36">
        <f>-ROUND(B9*$D$3,2)</f>
        <v>-153108</v>
      </c>
      <c r="C62" s="36">
        <f aca="true" t="shared" si="19" ref="C62:J62">-ROUND(C9*$D$3,2)</f>
        <v>-224943</v>
      </c>
      <c r="D62" s="36">
        <f t="shared" si="19"/>
        <v>-207570</v>
      </c>
      <c r="E62" s="36">
        <f t="shared" si="19"/>
        <v>-140142</v>
      </c>
      <c r="F62" s="36">
        <f t="shared" si="19"/>
        <v>-162447</v>
      </c>
      <c r="G62" s="36">
        <f t="shared" si="19"/>
        <v>-194394</v>
      </c>
      <c r="H62" s="36">
        <f t="shared" si="19"/>
        <v>-182655</v>
      </c>
      <c r="I62" s="36">
        <f t="shared" si="19"/>
        <v>-32187</v>
      </c>
      <c r="J62" s="36">
        <f t="shared" si="19"/>
        <v>-68700</v>
      </c>
      <c r="K62" s="36">
        <f t="shared" si="18"/>
        <v>-1366146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-831</v>
      </c>
      <c r="C64" s="36">
        <v>-207</v>
      </c>
      <c r="D64" s="36">
        <v>-285</v>
      </c>
      <c r="E64" s="36">
        <v>-969</v>
      </c>
      <c r="F64" s="36">
        <v>-729</v>
      </c>
      <c r="G64" s="36">
        <v>-390</v>
      </c>
      <c r="H64" s="19">
        <v>0</v>
      </c>
      <c r="I64" s="19">
        <v>0</v>
      </c>
      <c r="J64" s="19">
        <v>0</v>
      </c>
      <c r="K64" s="36">
        <f t="shared" si="18"/>
        <v>-3411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-69857.82</v>
      </c>
      <c r="C66" s="48">
        <v>-4087.53</v>
      </c>
      <c r="D66" s="48">
        <v>-24572.11</v>
      </c>
      <c r="E66" s="48">
        <v>-89534.01</v>
      </c>
      <c r="F66" s="48">
        <v>-80240.63</v>
      </c>
      <c r="G66" s="48">
        <v>-63118.01</v>
      </c>
      <c r="H66" s="19">
        <v>0</v>
      </c>
      <c r="I66" s="19">
        <v>0</v>
      </c>
      <c r="J66" s="19">
        <v>0</v>
      </c>
      <c r="K66" s="36">
        <f t="shared" si="18"/>
        <v>-331410.11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-28</v>
      </c>
    </row>
    <row r="68" spans="1:11" ht="18.75" customHeight="1">
      <c r="A68" s="12" t="s">
        <v>84</v>
      </c>
      <c r="B68" s="36">
        <f aca="true" t="shared" si="20" ref="B68:J68">SUM(B69:B92)</f>
        <v>-21577.92</v>
      </c>
      <c r="C68" s="36">
        <f t="shared" si="20"/>
        <v>-24351.28</v>
      </c>
      <c r="D68" s="36">
        <f t="shared" si="20"/>
        <v>-93806.29</v>
      </c>
      <c r="E68" s="36">
        <f t="shared" si="20"/>
        <v>-77807.83</v>
      </c>
      <c r="F68" s="36">
        <f t="shared" si="20"/>
        <v>-26511.79</v>
      </c>
      <c r="G68" s="36">
        <f t="shared" si="20"/>
        <v>-50028.259999999995</v>
      </c>
      <c r="H68" s="36">
        <f t="shared" si="20"/>
        <v>-21778.62</v>
      </c>
      <c r="I68" s="36">
        <f t="shared" si="20"/>
        <v>-43095.23</v>
      </c>
      <c r="J68" s="36">
        <f t="shared" si="20"/>
        <v>-24863.800000000003</v>
      </c>
      <c r="K68" s="36">
        <f t="shared" si="18"/>
        <v>-383821.01999999996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36">
        <v>-7468.86</v>
      </c>
      <c r="C75" s="36">
        <v>-3706.33</v>
      </c>
      <c r="D75" s="36">
        <v>-73358.26</v>
      </c>
      <c r="E75" s="36">
        <v>-52602.13</v>
      </c>
      <c r="F75" s="36">
        <v>-7472.16</v>
      </c>
      <c r="G75" s="36">
        <v>-21576.84</v>
      </c>
      <c r="H75" s="36">
        <v>-7856.15</v>
      </c>
      <c r="I75" s="19">
        <v>0</v>
      </c>
      <c r="J75" s="19">
        <v>0</v>
      </c>
      <c r="K75" s="49">
        <f t="shared" si="18"/>
        <v>-174040.72999999998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-11627.7</v>
      </c>
      <c r="F92" s="19">
        <v>0</v>
      </c>
      <c r="G92" s="19">
        <v>0</v>
      </c>
      <c r="H92" s="19">
        <v>0</v>
      </c>
      <c r="I92" s="49">
        <v>-6216.85</v>
      </c>
      <c r="J92" s="49">
        <v>-14773.6</v>
      </c>
      <c r="K92" s="49">
        <f t="shared" si="18"/>
        <v>-32618.15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49">
        <v>76267.57</v>
      </c>
      <c r="C94" s="19">
        <v>0</v>
      </c>
      <c r="D94" s="49">
        <v>198013.29</v>
      </c>
      <c r="E94" s="19">
        <v>0</v>
      </c>
      <c r="F94" s="19">
        <v>0</v>
      </c>
      <c r="G94" s="49">
        <v>70968.4</v>
      </c>
      <c r="H94" s="19">
        <v>0</v>
      </c>
      <c r="I94" s="19">
        <v>0</v>
      </c>
      <c r="J94" s="19">
        <v>0</v>
      </c>
      <c r="K94" s="49">
        <f t="shared" si="18"/>
        <v>345249.26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1176201.06</v>
      </c>
      <c r="C97" s="24">
        <f t="shared" si="21"/>
        <v>1875755.3299999998</v>
      </c>
      <c r="D97" s="24">
        <f t="shared" si="21"/>
        <v>2364124.15</v>
      </c>
      <c r="E97" s="24">
        <f t="shared" si="21"/>
        <v>1092474.85</v>
      </c>
      <c r="F97" s="24">
        <f t="shared" si="21"/>
        <v>1590746.4200000002</v>
      </c>
      <c r="G97" s="24">
        <f t="shared" si="21"/>
        <v>2355934.6599999997</v>
      </c>
      <c r="H97" s="24">
        <f t="shared" si="21"/>
        <v>1179095.54</v>
      </c>
      <c r="I97" s="24">
        <f>+I98+I99</f>
        <v>418118.2700000001</v>
      </c>
      <c r="J97" s="24">
        <f>+J98+J99</f>
        <v>731777</v>
      </c>
      <c r="K97" s="49">
        <f>SUM(B97:J97)</f>
        <v>12784227.279999997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1158971.9000000001</v>
      </c>
      <c r="C98" s="24">
        <f t="shared" si="22"/>
        <v>1853586.2199999997</v>
      </c>
      <c r="D98" s="24">
        <f t="shared" si="22"/>
        <v>2341276.6999999997</v>
      </c>
      <c r="E98" s="24">
        <f t="shared" si="22"/>
        <v>1071436.04</v>
      </c>
      <c r="F98" s="24">
        <f t="shared" si="22"/>
        <v>1569543.4700000002</v>
      </c>
      <c r="G98" s="24">
        <f t="shared" si="22"/>
        <v>2328000.11</v>
      </c>
      <c r="H98" s="24">
        <f t="shared" si="22"/>
        <v>1160812.6300000001</v>
      </c>
      <c r="I98" s="24">
        <f t="shared" si="22"/>
        <v>418118.2700000001</v>
      </c>
      <c r="J98" s="24">
        <f t="shared" si="22"/>
        <v>718576.11</v>
      </c>
      <c r="K98" s="49">
        <f>SUM(B98:J98)</f>
        <v>12620321.45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22847.45</v>
      </c>
      <c r="E99" s="24">
        <f t="shared" si="23"/>
        <v>21038.81</v>
      </c>
      <c r="F99" s="24">
        <f t="shared" si="23"/>
        <v>21202.95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163905.83000000002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12784227.280000001</v>
      </c>
      <c r="L105" s="55"/>
    </row>
    <row r="106" spans="1:11" ht="18.75" customHeight="1">
      <c r="A106" s="26" t="s">
        <v>75</v>
      </c>
      <c r="B106" s="27">
        <v>140788.04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140788.04</v>
      </c>
    </row>
    <row r="107" spans="1:11" ht="18.75" customHeight="1">
      <c r="A107" s="26" t="s">
        <v>76</v>
      </c>
      <c r="B107" s="27">
        <v>1035413.02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1035413.02</v>
      </c>
    </row>
    <row r="108" spans="1:11" ht="18.75" customHeight="1">
      <c r="A108" s="26" t="s">
        <v>77</v>
      </c>
      <c r="B108" s="41">
        <v>0</v>
      </c>
      <c r="C108" s="27">
        <f>+C97</f>
        <v>1875755.3299999998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1875755.3299999998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2364124.15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2364124.15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1092474.85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1092474.85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295830.17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295830.17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566530.21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566530.21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728386.04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728386.04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684593.47</v>
      </c>
      <c r="H115" s="41">
        <v>0</v>
      </c>
      <c r="I115" s="41">
        <v>0</v>
      </c>
      <c r="J115" s="41">
        <v>0</v>
      </c>
      <c r="K115" s="42">
        <f t="shared" si="24"/>
        <v>684593.47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53758.83</v>
      </c>
      <c r="H116" s="41">
        <v>0</v>
      </c>
      <c r="I116" s="41">
        <v>0</v>
      </c>
      <c r="J116" s="41">
        <v>0</v>
      </c>
      <c r="K116" s="42">
        <f t="shared" si="24"/>
        <v>53758.83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369209.38</v>
      </c>
      <c r="H117" s="41">
        <v>0</v>
      </c>
      <c r="I117" s="41">
        <v>0</v>
      </c>
      <c r="J117" s="41">
        <v>0</v>
      </c>
      <c r="K117" s="42">
        <f t="shared" si="24"/>
        <v>369209.38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343424.71</v>
      </c>
      <c r="H118" s="41">
        <v>0</v>
      </c>
      <c r="I118" s="41">
        <v>0</v>
      </c>
      <c r="J118" s="41">
        <v>0</v>
      </c>
      <c r="K118" s="42">
        <f t="shared" si="24"/>
        <v>343424.71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904948.27</v>
      </c>
      <c r="H119" s="41">
        <v>0</v>
      </c>
      <c r="I119" s="41">
        <v>0</v>
      </c>
      <c r="J119" s="41">
        <v>0</v>
      </c>
      <c r="K119" s="42">
        <f t="shared" si="24"/>
        <v>904948.27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397633.16</v>
      </c>
      <c r="I120" s="41">
        <v>0</v>
      </c>
      <c r="J120" s="41">
        <v>0</v>
      </c>
      <c r="K120" s="42">
        <f t="shared" si="24"/>
        <v>397633.16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781462.38</v>
      </c>
      <c r="I121" s="41">
        <v>0</v>
      </c>
      <c r="J121" s="41">
        <v>0</v>
      </c>
      <c r="K121" s="42">
        <f t="shared" si="24"/>
        <v>781462.38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418118.27</v>
      </c>
      <c r="J122" s="41">
        <v>0</v>
      </c>
      <c r="K122" s="42">
        <f t="shared" si="24"/>
        <v>418118.27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731777</v>
      </c>
      <c r="K123" s="45">
        <f t="shared" si="24"/>
        <v>731777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2014-12-18T22:13:15Z</dcterms:modified>
  <cp:category/>
  <cp:version/>
  <cp:contentType/>
  <cp:contentStatus/>
</cp:coreProperties>
</file>