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<sst xmlns="http://schemas.openxmlformats.org/spreadsheetml/2006/main" count="126" uniqueCount="126">
  <si>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</si>
  <si>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</si>
  <si>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</si>
  <si>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</si>
  <si>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</si>
  <si>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</si>
  <si>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</si>
  <si>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</si>
  <si>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</si>
  <si>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</si>
  <si>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</si>
  <si>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</si>
  <si>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</si>
  <si>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</si>
  <si>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</si>
  <si>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</si>
  <si>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</si>
  <si>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</si>
  <si>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</si>
  <si>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</si>
  <si>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</si>
  <si>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</si>
  <si>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</si>
  <si>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</si>
  <si>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</si>
  <si>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</si>
  <si>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</si>
  <si>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</si>
  <si>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</si>
  <si>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</si>
  <si>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</si>
  <si>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</si>
  <si>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</si>
  <si>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</si>
  <si>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</si>
  <si>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</si>
  <si>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</si>
  <si>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</si>
  <si>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</si>
  <si>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</si>
  <si>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</si>
  <si>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</si>
  <si>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</si>
  <si>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</si>
  <si>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</si>
  <si>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</si>
  <si>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</si>
  <si>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</si>
  <si>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</si>
  <si>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</si>
  <si>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</si>
  <si>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</si>
  <si>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</si>
  <si>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</si>
  <si>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</si>
  <si>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</si>
  <si>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</si>
  <si>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</si>
  <si>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</si>
  <si>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</si>
  <si>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</si>
  <si>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</si>
  <si>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</si>
  <si>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</si>
  <si>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</si>
  <si>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</si>
  <si>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</si>
  <si>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</si>
  <si>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</si>
  <si>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</si>
  <si>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</si>
  <si>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</si>
  <si>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</si>
  <si>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</si>
  <si>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</si>
  <si>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</si>
  <si>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</si>
  <si>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</si>
  <si>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</si>
  <si>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</si>
  <si>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</si>
  <si>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</si>
  <si>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</si>
  <si>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</si>
  <si>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</si>
  <si>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</si>
  <si>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</si>
  <si>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</si>
  <si>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</si>
  <si>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</si>
  <si>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</si>
  <si>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</si>
  <si>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</si>
  <si>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</si>
  <si>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</si>
  <si>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</si>
  <si>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</si>
  <si>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</si>
  <si>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</si>
  <si>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</si>
  <si>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</si>
  <si>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</si>
  <si>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</si>
  <si>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</si>
  <si>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</si>
  <si>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</si>
  <si>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</si>
  <si>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</si>
  <si>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</si>
  <si>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</si>
  <si>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</si>
  <si>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</si>
  <si>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</si>
  <si>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</si>
  <si>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</si>
  <si>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</si>
  <si>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</si>
  <si>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</si>
  <si>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</si>
  <si>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</si>
  <si>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</si>
  <si>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</si>
  <si>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</si>
  <si>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</si>
  <si>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</si>
  <si>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10/12/14 - VENCIMENTO 17/12/14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</si>
</sst>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583904</v>
      </c>
      <c r="C7" s="9">
        <f t="shared" si="0"/>
        <v>790449</v>
      </c>
      <c r="D7" s="9">
        <f t="shared" si="0"/>
        <v>817225</v>
      </c>
      <c r="E7" s="9">
        <f t="shared" si="0"/>
        <v>551185</v>
      </c>
      <c r="F7" s="9">
        <f t="shared" si="0"/>
        <v>754901</v>
      </c>
      <c r="G7" s="9">
        <f t="shared" si="0"/>
        <v>1200441</v>
      </c>
      <c r="H7" s="9">
        <f t="shared" si="0"/>
        <v>565845</v>
      </c>
      <c r="I7" s="9">
        <f t="shared" si="0"/>
        <v>123401</v>
      </c>
      <c r="J7" s="9">
        <f t="shared" si="0"/>
        <v>309327</v>
      </c>
      <c r="K7" s="9">
        <f t="shared" si="0"/>
        <v>5696678</v>
      </c>
      <c r="L7" s="53"/>
    </row>
    <row r="8" spans="1:11" ht="17.25" customHeight="1">
      <c r="A8" s="10" t="s">
        <v>117</v>
      </c>
      <c r="B8" s="11">
        <f>B9+B12+B16</f>
        <v>345240</v>
      </c>
      <c r="C8" s="11">
        <f aca="true" t="shared" si="1" ref="C8:J8">C9+C12+C16</f>
        <v>474430</v>
      </c>
      <c r="D8" s="11">
        <f t="shared" si="1"/>
        <v>464986</v>
      </c>
      <c r="E8" s="11">
        <f t="shared" si="1"/>
        <v>324500</v>
      </c>
      <c r="F8" s="11">
        <f t="shared" si="1"/>
        <v>420822</v>
      </c>
      <c r="G8" s="11">
        <f t="shared" si="1"/>
        <v>652767</v>
      </c>
      <c r="H8" s="11">
        <f t="shared" si="1"/>
        <v>345188</v>
      </c>
      <c r="I8" s="11">
        <f t="shared" si="1"/>
        <v>65675</v>
      </c>
      <c r="J8" s="11">
        <f t="shared" si="1"/>
        <v>173578</v>
      </c>
      <c r="K8" s="11">
        <f>SUM(B8:J8)</f>
        <v>3267186</v>
      </c>
    </row>
    <row r="9" spans="1:11" ht="17.25" customHeight="1">
      <c r="A9" s="15" t="s">
        <v>17</v>
      </c>
      <c r="B9" s="13">
        <f>+B10+B11</f>
        <v>50508</v>
      </c>
      <c r="C9" s="13">
        <f aca="true" t="shared" si="2" ref="C9:J9">+C10+C11</f>
        <v>72323</v>
      </c>
      <c r="D9" s="13">
        <f t="shared" si="2"/>
        <v>65400</v>
      </c>
      <c r="E9" s="13">
        <f t="shared" si="2"/>
        <v>46073</v>
      </c>
      <c r="F9" s="13">
        <f t="shared" si="2"/>
        <v>52550</v>
      </c>
      <c r="G9" s="13">
        <f t="shared" si="2"/>
        <v>63763</v>
      </c>
      <c r="H9" s="13">
        <f t="shared" si="2"/>
        <v>61606</v>
      </c>
      <c r="I9" s="13">
        <f t="shared" si="2"/>
        <v>11395</v>
      </c>
      <c r="J9" s="13">
        <f t="shared" si="2"/>
        <v>21704</v>
      </c>
      <c r="K9" s="11">
        <f>SUM(B9:J9)</f>
        <v>445322</v>
      </c>
    </row>
    <row r="10" spans="1:11" ht="17.25" customHeight="1">
      <c r="A10" s="30" t="s">
        <v>18</v>
      </c>
      <c r="B10" s="13">
        <v>50508</v>
      </c>
      <c r="C10" s="13">
        <v>72323</v>
      </c>
      <c r="D10" s="13">
        <v>65400</v>
      </c>
      <c r="E10" s="13">
        <v>46073</v>
      </c>
      <c r="F10" s="13">
        <v>52550</v>
      </c>
      <c r="G10" s="13">
        <v>63763</v>
      </c>
      <c r="H10" s="13">
        <v>61606</v>
      </c>
      <c r="I10" s="13">
        <v>11395</v>
      </c>
      <c r="J10" s="13">
        <v>21704</v>
      </c>
      <c r="K10" s="11">
        <f>SUM(B10:J10)</f>
        <v>445322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286926</v>
      </c>
      <c r="C12" s="17">
        <f t="shared" si="3"/>
        <v>390717</v>
      </c>
      <c r="D12" s="17">
        <f t="shared" si="3"/>
        <v>389854</v>
      </c>
      <c r="E12" s="17">
        <f t="shared" si="3"/>
        <v>271553</v>
      </c>
      <c r="F12" s="17">
        <f t="shared" si="3"/>
        <v>358344</v>
      </c>
      <c r="G12" s="17">
        <f t="shared" si="3"/>
        <v>573317</v>
      </c>
      <c r="H12" s="17">
        <f t="shared" si="3"/>
        <v>275788</v>
      </c>
      <c r="I12" s="17">
        <f t="shared" si="3"/>
        <v>52613</v>
      </c>
      <c r="J12" s="17">
        <f t="shared" si="3"/>
        <v>148185</v>
      </c>
      <c r="K12" s="11">
        <f aca="true" t="shared" si="4" ref="K12:K27">SUM(B12:J12)</f>
        <v>2747297</v>
      </c>
    </row>
    <row r="13" spans="1:13" ht="17.25" customHeight="1">
      <c r="A13" s="14" t="s">
        <v>20</v>
      </c>
      <c r="B13" s="13">
        <v>128477</v>
      </c>
      <c r="C13" s="13">
        <v>185733</v>
      </c>
      <c r="D13" s="13">
        <v>191051</v>
      </c>
      <c r="E13" s="13">
        <v>131933</v>
      </c>
      <c r="F13" s="13">
        <v>170840</v>
      </c>
      <c r="G13" s="13">
        <v>263181</v>
      </c>
      <c r="H13" s="13">
        <v>120767</v>
      </c>
      <c r="I13" s="13">
        <v>27743</v>
      </c>
      <c r="J13" s="13">
        <v>72304</v>
      </c>
      <c r="K13" s="11">
        <f t="shared" si="4"/>
        <v>1292029</v>
      </c>
      <c r="L13" s="53"/>
      <c r="M13" s="54"/>
    </row>
    <row r="14" spans="1:12" ht="17.25" customHeight="1">
      <c r="A14" s="14" t="s">
        <v>21</v>
      </c>
      <c r="B14" s="13">
        <v>129827</v>
      </c>
      <c r="C14" s="13">
        <v>163025</v>
      </c>
      <c r="D14" s="13">
        <v>159186</v>
      </c>
      <c r="E14" s="13">
        <v>113981</v>
      </c>
      <c r="F14" s="13">
        <v>152475</v>
      </c>
      <c r="G14" s="13">
        <v>262345</v>
      </c>
      <c r="H14" s="13">
        <v>125240</v>
      </c>
      <c r="I14" s="13">
        <v>19373</v>
      </c>
      <c r="J14" s="13">
        <v>60767</v>
      </c>
      <c r="K14" s="11">
        <f t="shared" si="4"/>
        <v>1186219</v>
      </c>
      <c r="L14" s="53"/>
    </row>
    <row r="15" spans="1:11" ht="17.25" customHeight="1">
      <c r="A15" s="14" t="s">
        <v>22</v>
      </c>
      <c r="B15" s="13">
        <v>28622</v>
      </c>
      <c r="C15" s="13">
        <v>41959</v>
      </c>
      <c r="D15" s="13">
        <v>39617</v>
      </c>
      <c r="E15" s="13">
        <v>25639</v>
      </c>
      <c r="F15" s="13">
        <v>35029</v>
      </c>
      <c r="G15" s="13">
        <v>47791</v>
      </c>
      <c r="H15" s="13">
        <v>29781</v>
      </c>
      <c r="I15" s="13">
        <v>5497</v>
      </c>
      <c r="J15" s="13">
        <v>15114</v>
      </c>
      <c r="K15" s="11">
        <f t="shared" si="4"/>
        <v>269049</v>
      </c>
    </row>
    <row r="16" spans="1:11" ht="17.25" customHeight="1">
      <c r="A16" s="15" t="s">
        <v>113</v>
      </c>
      <c r="B16" s="13">
        <f>B17+B18+B19</f>
        <v>7806</v>
      </c>
      <c r="C16" s="13">
        <f aca="true" t="shared" si="5" ref="C16:J16">C17+C18+C19</f>
        <v>11390</v>
      </c>
      <c r="D16" s="13">
        <f t="shared" si="5"/>
        <v>9732</v>
      </c>
      <c r="E16" s="13">
        <f t="shared" si="5"/>
        <v>6874</v>
      </c>
      <c r="F16" s="13">
        <f t="shared" si="5"/>
        <v>9928</v>
      </c>
      <c r="G16" s="13">
        <f t="shared" si="5"/>
        <v>15687</v>
      </c>
      <c r="H16" s="13">
        <f t="shared" si="5"/>
        <v>7794</v>
      </c>
      <c r="I16" s="13">
        <f t="shared" si="5"/>
        <v>1667</v>
      </c>
      <c r="J16" s="13">
        <f t="shared" si="5"/>
        <v>3689</v>
      </c>
      <c r="K16" s="11">
        <f t="shared" si="4"/>
        <v>74567</v>
      </c>
    </row>
    <row r="17" spans="1:11" ht="17.25" customHeight="1">
      <c r="A17" s="14" t="s">
        <v>114</v>
      </c>
      <c r="B17" s="13">
        <v>4286</v>
      </c>
      <c r="C17" s="13">
        <v>6209</v>
      </c>
      <c r="D17" s="13">
        <v>5489</v>
      </c>
      <c r="E17" s="13">
        <v>4054</v>
      </c>
      <c r="F17" s="13">
        <v>5517</v>
      </c>
      <c r="G17" s="13">
        <v>9181</v>
      </c>
      <c r="H17" s="13">
        <v>4674</v>
      </c>
      <c r="I17" s="13">
        <v>993</v>
      </c>
      <c r="J17" s="13">
        <v>1996</v>
      </c>
      <c r="K17" s="11">
        <f t="shared" si="4"/>
        <v>42399</v>
      </c>
    </row>
    <row r="18" spans="1:11" ht="17.25" customHeight="1">
      <c r="A18" s="14" t="s">
        <v>115</v>
      </c>
      <c r="B18" s="13">
        <v>450</v>
      </c>
      <c r="C18" s="13">
        <v>616</v>
      </c>
      <c r="D18" s="13">
        <v>492</v>
      </c>
      <c r="E18" s="13">
        <v>436</v>
      </c>
      <c r="F18" s="13">
        <v>514</v>
      </c>
      <c r="G18" s="13">
        <v>1014</v>
      </c>
      <c r="H18" s="13">
        <v>421</v>
      </c>
      <c r="I18" s="13">
        <v>78</v>
      </c>
      <c r="J18" s="13">
        <v>204</v>
      </c>
      <c r="K18" s="11">
        <f t="shared" si="4"/>
        <v>4225</v>
      </c>
    </row>
    <row r="19" spans="1:11" ht="17.25" customHeight="1">
      <c r="A19" s="14" t="s">
        <v>116</v>
      </c>
      <c r="B19" s="13">
        <v>3070</v>
      </c>
      <c r="C19" s="13">
        <v>4565</v>
      </c>
      <c r="D19" s="13">
        <v>3751</v>
      </c>
      <c r="E19" s="13">
        <v>2384</v>
      </c>
      <c r="F19" s="13">
        <v>3897</v>
      </c>
      <c r="G19" s="13">
        <v>5492</v>
      </c>
      <c r="H19" s="13">
        <v>2699</v>
      </c>
      <c r="I19" s="13">
        <v>596</v>
      </c>
      <c r="J19" s="13">
        <v>1489</v>
      </c>
      <c r="K19" s="11">
        <f t="shared" si="4"/>
        <v>27943</v>
      </c>
    </row>
    <row r="20" spans="1:11" ht="17.25" customHeight="1">
      <c r="A20" s="16" t="s">
        <v>23</v>
      </c>
      <c r="B20" s="11">
        <f>+B21+B22+B23</f>
        <v>187650</v>
      </c>
      <c r="C20" s="11">
        <f aca="true" t="shared" si="6" ref="C20:J20">+C21+C22+C23</f>
        <v>233590</v>
      </c>
      <c r="D20" s="11">
        <f t="shared" si="6"/>
        <v>256547</v>
      </c>
      <c r="E20" s="11">
        <f t="shared" si="6"/>
        <v>167760</v>
      </c>
      <c r="F20" s="11">
        <f t="shared" si="6"/>
        <v>261566</v>
      </c>
      <c r="G20" s="11">
        <f t="shared" si="6"/>
        <v>465097</v>
      </c>
      <c r="H20" s="11">
        <f t="shared" si="6"/>
        <v>168746</v>
      </c>
      <c r="I20" s="11">
        <f t="shared" si="6"/>
        <v>40091</v>
      </c>
      <c r="J20" s="11">
        <f t="shared" si="6"/>
        <v>93932</v>
      </c>
      <c r="K20" s="11">
        <f t="shared" si="4"/>
        <v>1874979</v>
      </c>
    </row>
    <row r="21" spans="1:12" ht="17.25" customHeight="1">
      <c r="A21" s="12" t="s">
        <v>24</v>
      </c>
      <c r="B21" s="13">
        <v>94715</v>
      </c>
      <c r="C21" s="13">
        <v>128148</v>
      </c>
      <c r="D21" s="13">
        <v>143239</v>
      </c>
      <c r="E21" s="13">
        <v>93451</v>
      </c>
      <c r="F21" s="13">
        <v>141097</v>
      </c>
      <c r="G21" s="13">
        <v>235591</v>
      </c>
      <c r="H21" s="13">
        <v>90502</v>
      </c>
      <c r="I21" s="13">
        <v>23498</v>
      </c>
      <c r="J21" s="13">
        <v>51386</v>
      </c>
      <c r="K21" s="11">
        <f t="shared" si="4"/>
        <v>1001627</v>
      </c>
      <c r="L21" s="53"/>
    </row>
    <row r="22" spans="1:12" ht="17.25" customHeight="1">
      <c r="A22" s="12" t="s">
        <v>25</v>
      </c>
      <c r="B22" s="13">
        <v>75344</v>
      </c>
      <c r="C22" s="13">
        <v>83394</v>
      </c>
      <c r="D22" s="13">
        <v>90134</v>
      </c>
      <c r="E22" s="13">
        <v>60841</v>
      </c>
      <c r="F22" s="13">
        <v>98306</v>
      </c>
      <c r="G22" s="13">
        <v>194782</v>
      </c>
      <c r="H22" s="13">
        <v>62995</v>
      </c>
      <c r="I22" s="13">
        <v>12934</v>
      </c>
      <c r="J22" s="13">
        <v>33810</v>
      </c>
      <c r="K22" s="11">
        <f t="shared" si="4"/>
        <v>712540</v>
      </c>
      <c r="L22" s="53"/>
    </row>
    <row r="23" spans="1:11" ht="17.25" customHeight="1">
      <c r="A23" s="12" t="s">
        <v>26</v>
      </c>
      <c r="B23" s="13">
        <v>17591</v>
      </c>
      <c r="C23" s="13">
        <v>22048</v>
      </c>
      <c r="D23" s="13">
        <v>23174</v>
      </c>
      <c r="E23" s="13">
        <v>13468</v>
      </c>
      <c r="F23" s="13">
        <v>22163</v>
      </c>
      <c r="G23" s="13">
        <v>34724</v>
      </c>
      <c r="H23" s="13">
        <v>15249</v>
      </c>
      <c r="I23" s="13">
        <v>3659</v>
      </c>
      <c r="J23" s="13">
        <v>8736</v>
      </c>
      <c r="K23" s="11">
        <f t="shared" si="4"/>
        <v>160812</v>
      </c>
    </row>
    <row r="24" spans="1:11" ht="17.25" customHeight="1">
      <c r="A24" s="16" t="s">
        <v>27</v>
      </c>
      <c r="B24" s="13">
        <v>51014</v>
      </c>
      <c r="C24" s="13">
        <v>82429</v>
      </c>
      <c r="D24" s="13">
        <v>95692</v>
      </c>
      <c r="E24" s="13">
        <v>58925</v>
      </c>
      <c r="F24" s="13">
        <v>72513</v>
      </c>
      <c r="G24" s="13">
        <v>82577</v>
      </c>
      <c r="H24" s="13">
        <v>41545</v>
      </c>
      <c r="I24" s="13">
        <v>17635</v>
      </c>
      <c r="J24" s="13">
        <v>41817</v>
      </c>
      <c r="K24" s="11">
        <f t="shared" si="4"/>
        <v>544147</v>
      </c>
    </row>
    <row r="25" spans="1:12" ht="17.25" customHeight="1">
      <c r="A25" s="12" t="s">
        <v>28</v>
      </c>
      <c r="B25" s="13">
        <v>32649</v>
      </c>
      <c r="C25" s="13">
        <v>52755</v>
      </c>
      <c r="D25" s="13">
        <v>61243</v>
      </c>
      <c r="E25" s="13">
        <v>37712</v>
      </c>
      <c r="F25" s="13">
        <v>46408</v>
      </c>
      <c r="G25" s="13">
        <v>52849</v>
      </c>
      <c r="H25" s="13">
        <v>26589</v>
      </c>
      <c r="I25" s="13">
        <v>11286</v>
      </c>
      <c r="J25" s="13">
        <v>26763</v>
      </c>
      <c r="K25" s="11">
        <f t="shared" si="4"/>
        <v>348254</v>
      </c>
      <c r="L25" s="53"/>
    </row>
    <row r="26" spans="1:12" ht="17.25" customHeight="1">
      <c r="A26" s="12" t="s">
        <v>29</v>
      </c>
      <c r="B26" s="13">
        <v>18365</v>
      </c>
      <c r="C26" s="13">
        <v>29674</v>
      </c>
      <c r="D26" s="13">
        <v>34449</v>
      </c>
      <c r="E26" s="13">
        <v>21213</v>
      </c>
      <c r="F26" s="13">
        <v>26105</v>
      </c>
      <c r="G26" s="13">
        <v>29728</v>
      </c>
      <c r="H26" s="13">
        <v>14956</v>
      </c>
      <c r="I26" s="13">
        <v>6349</v>
      </c>
      <c r="J26" s="13">
        <v>15054</v>
      </c>
      <c r="K26" s="11">
        <f t="shared" si="4"/>
        <v>195893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10366</v>
      </c>
      <c r="I27" s="11">
        <v>0</v>
      </c>
      <c r="J27" s="11">
        <v>0</v>
      </c>
      <c r="K27" s="11">
        <f t="shared" si="4"/>
        <v>10366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2.41322198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2.63592034</v>
      </c>
      <c r="F29" s="61">
        <f t="shared" si="7"/>
        <v>2.55879876</v>
      </c>
      <c r="G29" s="61">
        <f t="shared" si="7"/>
        <v>2.20052052</v>
      </c>
      <c r="H29" s="61">
        <f t="shared" si="7"/>
        <v>2.523716</v>
      </c>
      <c r="I29" s="61">
        <f t="shared" si="7"/>
        <v>4.480672439999999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-0.00047802</v>
      </c>
      <c r="C32" s="63">
        <v>0</v>
      </c>
      <c r="D32" s="63">
        <v>-3.77E-06</v>
      </c>
      <c r="E32" s="63">
        <v>-7.966E-05</v>
      </c>
      <c r="F32" s="63">
        <v>-0.00020124</v>
      </c>
      <c r="G32" s="63">
        <v>-0.00087948</v>
      </c>
      <c r="H32" s="63">
        <v>-0.000484</v>
      </c>
      <c r="I32" s="63">
        <v>-2.756E-05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1620.02</v>
      </c>
      <c r="I35" s="19">
        <v>0</v>
      </c>
      <c r="J35" s="19">
        <v>0</v>
      </c>
      <c r="K35" s="23">
        <f>SUM(B35:J35)</f>
        <v>1620.02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398.04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59.92</v>
      </c>
      <c r="F39" s="23">
        <f t="shared" si="8"/>
        <v>222.56</v>
      </c>
      <c r="G39" s="23">
        <f t="shared" si="8"/>
        <v>1493.72</v>
      </c>
      <c r="H39" s="23">
        <f t="shared" si="8"/>
        <v>376.64</v>
      </c>
      <c r="I39" s="19">
        <f t="shared" si="8"/>
        <v>4.28</v>
      </c>
      <c r="J39" s="19">
        <f t="shared" si="8"/>
        <v>0</v>
      </c>
      <c r="K39" s="23">
        <f aca="true" t="shared" si="9" ref="K39:K44">SUM(B39:J39)</f>
        <v>2559.44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398.04</v>
      </c>
      <c r="C43" s="64">
        <v>0</v>
      </c>
      <c r="D43" s="66">
        <f aca="true" t="shared" si="10" ref="D43:I43">ROUND(D44*D45,2)</f>
        <v>4.28</v>
      </c>
      <c r="E43" s="66">
        <f t="shared" si="10"/>
        <v>59.92</v>
      </c>
      <c r="F43" s="66">
        <f t="shared" si="10"/>
        <v>222.56</v>
      </c>
      <c r="G43" s="66">
        <f t="shared" si="10"/>
        <v>1493.72</v>
      </c>
      <c r="H43" s="66">
        <f t="shared" si="10"/>
        <v>376.64</v>
      </c>
      <c r="I43" s="66">
        <f t="shared" si="10"/>
        <v>4.28</v>
      </c>
      <c r="J43" s="64">
        <v>0</v>
      </c>
      <c r="K43" s="66">
        <f t="shared" si="9"/>
        <v>2559.44</v>
      </c>
    </row>
    <row r="44" spans="1:11" ht="17.25" customHeight="1">
      <c r="A44" s="67" t="s">
        <v>43</v>
      </c>
      <c r="B44" s="68">
        <v>93</v>
      </c>
      <c r="C44" s="68">
        <v>0</v>
      </c>
      <c r="D44" s="68">
        <v>1</v>
      </c>
      <c r="E44" s="68">
        <v>14</v>
      </c>
      <c r="F44" s="68">
        <v>52</v>
      </c>
      <c r="G44" s="68">
        <v>349</v>
      </c>
      <c r="H44" s="68">
        <v>88</v>
      </c>
      <c r="I44" s="68">
        <v>1</v>
      </c>
      <c r="J44" s="68">
        <v>0</v>
      </c>
      <c r="K44" s="68">
        <f t="shared" si="9"/>
        <v>598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1426717.16</v>
      </c>
      <c r="C47" s="22">
        <f aca="true" t="shared" si="11" ref="C47:H47">+C48+C56</f>
        <v>2198358.9899999998</v>
      </c>
      <c r="D47" s="22">
        <f t="shared" si="11"/>
        <v>2555837.54</v>
      </c>
      <c r="E47" s="22">
        <f t="shared" si="11"/>
        <v>1473978.48</v>
      </c>
      <c r="F47" s="22">
        <f t="shared" si="11"/>
        <v>1953065.25</v>
      </c>
      <c r="G47" s="22">
        <f t="shared" si="11"/>
        <v>2671023.33</v>
      </c>
      <c r="H47" s="22">
        <f t="shared" si="11"/>
        <v>1448311.6499999997</v>
      </c>
      <c r="I47" s="22">
        <f>+I48+I56</f>
        <v>552923.74</v>
      </c>
      <c r="J47" s="22">
        <f>+J48+J56</f>
        <v>834989.93</v>
      </c>
      <c r="K47" s="22">
        <f>SUM(B47:J47)</f>
        <v>15115206.07</v>
      </c>
    </row>
    <row r="48" spans="1:11" ht="17.25" customHeight="1">
      <c r="A48" s="16" t="s">
        <v>46</v>
      </c>
      <c r="B48" s="23">
        <f>SUM(B49:B55)</f>
        <v>1409488</v>
      </c>
      <c r="C48" s="23">
        <f aca="true" t="shared" si="12" ref="C48:H48">SUM(C49:C55)</f>
        <v>2176189.88</v>
      </c>
      <c r="D48" s="23">
        <f t="shared" si="12"/>
        <v>2532990.09</v>
      </c>
      <c r="E48" s="23">
        <f t="shared" si="12"/>
        <v>1452939.67</v>
      </c>
      <c r="F48" s="23">
        <f t="shared" si="12"/>
        <v>1931862.3</v>
      </c>
      <c r="G48" s="23">
        <f t="shared" si="12"/>
        <v>2643088.7800000003</v>
      </c>
      <c r="H48" s="23">
        <f t="shared" si="12"/>
        <v>1430028.7399999998</v>
      </c>
      <c r="I48" s="23">
        <f>SUM(I49:I55)</f>
        <v>552923.74</v>
      </c>
      <c r="J48" s="23">
        <f>SUM(J49:J55)</f>
        <v>821789.04</v>
      </c>
      <c r="K48" s="23">
        <f aca="true" t="shared" si="13" ref="K48:K56">SUM(B48:J48)</f>
        <v>14951300.239999998</v>
      </c>
    </row>
    <row r="49" spans="1:11" ht="17.25" customHeight="1">
      <c r="A49" s="35" t="s">
        <v>47</v>
      </c>
      <c r="B49" s="23">
        <f aca="true" t="shared" si="14" ref="B49:H49">ROUND(B30*B7,2)</f>
        <v>1409369.08</v>
      </c>
      <c r="C49" s="23">
        <f t="shared" si="14"/>
        <v>2171363.4</v>
      </c>
      <c r="D49" s="23">
        <f t="shared" si="14"/>
        <v>2532988.89</v>
      </c>
      <c r="E49" s="23">
        <f t="shared" si="14"/>
        <v>1452923.66</v>
      </c>
      <c r="F49" s="23">
        <f t="shared" si="14"/>
        <v>1931791.66</v>
      </c>
      <c r="G49" s="23">
        <f t="shared" si="14"/>
        <v>2642650.82</v>
      </c>
      <c r="H49" s="23">
        <f t="shared" si="14"/>
        <v>1428305.95</v>
      </c>
      <c r="I49" s="23">
        <f>ROUND(I30*I7,2)</f>
        <v>552922.86</v>
      </c>
      <c r="J49" s="23">
        <f>ROUND(J30*J7,2)</f>
        <v>821789.04</v>
      </c>
      <c r="K49" s="23">
        <f t="shared" si="13"/>
        <v>14944105.36</v>
      </c>
    </row>
    <row r="50" spans="1:11" ht="17.25" customHeight="1">
      <c r="A50" s="35" t="s">
        <v>48</v>
      </c>
      <c r="B50" s="19">
        <v>0</v>
      </c>
      <c r="C50" s="23">
        <f>ROUND(C31*C7,2)</f>
        <v>4826.48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4826.48</v>
      </c>
    </row>
    <row r="51" spans="1:11" ht="17.25" customHeight="1">
      <c r="A51" s="69" t="s">
        <v>124</v>
      </c>
      <c r="B51" s="70">
        <f>ROUND(B32*B7,2)</f>
        <v>-279.12</v>
      </c>
      <c r="C51" s="64">
        <v>0</v>
      </c>
      <c r="D51" s="70">
        <f aca="true" t="shared" si="15" ref="D51:I51">ROUND(D32*D7,2)</f>
        <v>-3.08</v>
      </c>
      <c r="E51" s="70">
        <f t="shared" si="15"/>
        <v>-43.91</v>
      </c>
      <c r="F51" s="70">
        <f t="shared" si="15"/>
        <v>-151.92</v>
      </c>
      <c r="G51" s="70">
        <f t="shared" si="15"/>
        <v>-1055.76</v>
      </c>
      <c r="H51" s="70">
        <f t="shared" si="15"/>
        <v>-273.87</v>
      </c>
      <c r="I51" s="70">
        <f t="shared" si="15"/>
        <v>-3.4</v>
      </c>
      <c r="J51" s="64">
        <v>0</v>
      </c>
      <c r="K51" s="70">
        <f>SUM(B51:J51)</f>
        <v>-1811.06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1620.02</v>
      </c>
      <c r="I53" s="32">
        <f>+I35</f>
        <v>0</v>
      </c>
      <c r="J53" s="32">
        <f>+J35</f>
        <v>0</v>
      </c>
      <c r="K53" s="23">
        <f t="shared" si="13"/>
        <v>1620.02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398.04</v>
      </c>
      <c r="C55" s="19">
        <v>0</v>
      </c>
      <c r="D55" s="37">
        <v>4.28</v>
      </c>
      <c r="E55" s="19">
        <v>59.92</v>
      </c>
      <c r="F55" s="37">
        <v>222.56</v>
      </c>
      <c r="G55" s="37">
        <v>1493.72</v>
      </c>
      <c r="H55" s="37">
        <v>376.64</v>
      </c>
      <c r="I55" s="37">
        <v>4.28</v>
      </c>
      <c r="J55" s="19">
        <v>0</v>
      </c>
      <c r="K55" s="23">
        <f t="shared" si="13"/>
        <v>2559.44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22847.45</v>
      </c>
      <c r="E56" s="37">
        <v>21038.81</v>
      </c>
      <c r="F56" s="37">
        <v>21202.95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163905.83000000002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-261996.27000000002</v>
      </c>
      <c r="C60" s="36">
        <f t="shared" si="16"/>
        <v>-244713.22</v>
      </c>
      <c r="D60" s="36">
        <f t="shared" si="16"/>
        <v>-247645.94999999998</v>
      </c>
      <c r="E60" s="36">
        <f t="shared" si="16"/>
        <v>-287685.42</v>
      </c>
      <c r="F60" s="36">
        <f t="shared" si="16"/>
        <v>-262099.87</v>
      </c>
      <c r="G60" s="36">
        <f t="shared" si="16"/>
        <v>-299454.76999999996</v>
      </c>
      <c r="H60" s="36">
        <f t="shared" si="16"/>
        <v>-198740.47</v>
      </c>
      <c r="I60" s="36">
        <f t="shared" si="16"/>
        <v>-78030.22</v>
      </c>
      <c r="J60" s="36">
        <f t="shared" si="16"/>
        <v>-90148.52</v>
      </c>
      <c r="K60" s="36">
        <f>SUM(B60:J60)</f>
        <v>-1970514.71</v>
      </c>
    </row>
    <row r="61" spans="1:11" ht="18.75" customHeight="1">
      <c r="A61" s="16" t="s">
        <v>79</v>
      </c>
      <c r="B61" s="36">
        <f aca="true" t="shared" si="17" ref="B61:J61">B62+B63+B64+B65+B66+B67</f>
        <v>-247887.21000000002</v>
      </c>
      <c r="C61" s="36">
        <f t="shared" si="17"/>
        <v>-224068.27</v>
      </c>
      <c r="D61" s="36">
        <f t="shared" si="17"/>
        <v>-227197.91999999998</v>
      </c>
      <c r="E61" s="36">
        <f t="shared" si="17"/>
        <v>-261873.4</v>
      </c>
      <c r="F61" s="36">
        <f t="shared" si="17"/>
        <v>-243060.24</v>
      </c>
      <c r="G61" s="36">
        <f t="shared" si="17"/>
        <v>-271003.35</v>
      </c>
      <c r="H61" s="36">
        <f t="shared" si="17"/>
        <v>-184818</v>
      </c>
      <c r="I61" s="36">
        <f t="shared" si="17"/>
        <v>-34185</v>
      </c>
      <c r="J61" s="36">
        <f t="shared" si="17"/>
        <v>-65112</v>
      </c>
      <c r="K61" s="36">
        <f aca="true" t="shared" si="18" ref="K61:K94">SUM(B61:J61)</f>
        <v>-1759205.3900000001</v>
      </c>
    </row>
    <row r="62" spans="1:11" ht="18.75" customHeight="1">
      <c r="A62" s="12" t="s">
        <v>80</v>
      </c>
      <c r="B62" s="36">
        <f>-ROUND(B9*$D$3,2)</f>
        <v>-151524</v>
      </c>
      <c r="C62" s="36">
        <f aca="true" t="shared" si="19" ref="C62:J62">-ROUND(C9*$D$3,2)</f>
        <v>-216969</v>
      </c>
      <c r="D62" s="36">
        <f t="shared" si="19"/>
        <v>-196200</v>
      </c>
      <c r="E62" s="36">
        <f t="shared" si="19"/>
        <v>-138219</v>
      </c>
      <c r="F62" s="36">
        <f t="shared" si="19"/>
        <v>-157650</v>
      </c>
      <c r="G62" s="36">
        <f t="shared" si="19"/>
        <v>-191289</v>
      </c>
      <c r="H62" s="36">
        <f t="shared" si="19"/>
        <v>-184818</v>
      </c>
      <c r="I62" s="36">
        <f t="shared" si="19"/>
        <v>-34185</v>
      </c>
      <c r="J62" s="36">
        <f t="shared" si="19"/>
        <v>-65112</v>
      </c>
      <c r="K62" s="36">
        <f t="shared" si="18"/>
        <v>-1335966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36">
        <v>-1074</v>
      </c>
      <c r="C64" s="36">
        <v>-264</v>
      </c>
      <c r="D64" s="36">
        <v>-330</v>
      </c>
      <c r="E64" s="36">
        <v>-1248</v>
      </c>
      <c r="F64" s="36">
        <v>-699</v>
      </c>
      <c r="G64" s="36">
        <v>-579</v>
      </c>
      <c r="H64" s="19">
        <v>0</v>
      </c>
      <c r="I64" s="19">
        <v>0</v>
      </c>
      <c r="J64" s="19">
        <v>0</v>
      </c>
      <c r="K64" s="36">
        <f t="shared" si="18"/>
        <v>-4194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-95289.21</v>
      </c>
      <c r="C66" s="48">
        <v>-6835.27</v>
      </c>
      <c r="D66" s="48">
        <v>-30667.92</v>
      </c>
      <c r="E66" s="48">
        <v>-122406.4</v>
      </c>
      <c r="F66" s="48">
        <v>-84711.24</v>
      </c>
      <c r="G66" s="48">
        <v>-79135.35</v>
      </c>
      <c r="H66" s="19">
        <v>0</v>
      </c>
      <c r="I66" s="19">
        <v>0</v>
      </c>
      <c r="J66" s="19">
        <v>0</v>
      </c>
      <c r="K66" s="36">
        <f t="shared" si="18"/>
        <v>-419045.39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0</v>
      </c>
    </row>
    <row r="68" spans="1:11" ht="18.75" customHeight="1">
      <c r="A68" s="12" t="s">
        <v>84</v>
      </c>
      <c r="B68" s="36">
        <f aca="true" t="shared" si="20" ref="B68:J68">SUM(B69:B92)</f>
        <v>-14109.06</v>
      </c>
      <c r="C68" s="36">
        <f t="shared" si="20"/>
        <v>-20644.95</v>
      </c>
      <c r="D68" s="36">
        <f t="shared" si="20"/>
        <v>-20448.03</v>
      </c>
      <c r="E68" s="36">
        <f t="shared" si="20"/>
        <v>-25812.02</v>
      </c>
      <c r="F68" s="36">
        <f t="shared" si="20"/>
        <v>-19039.63</v>
      </c>
      <c r="G68" s="36">
        <f t="shared" si="20"/>
        <v>-28451.42</v>
      </c>
      <c r="H68" s="36">
        <f t="shared" si="20"/>
        <v>-13922.47</v>
      </c>
      <c r="I68" s="36">
        <f t="shared" si="20"/>
        <v>-43845.22</v>
      </c>
      <c r="J68" s="36">
        <f t="shared" si="20"/>
        <v>-25036.52</v>
      </c>
      <c r="K68" s="36">
        <f t="shared" si="18"/>
        <v>-211309.31999999998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-12234.02</v>
      </c>
      <c r="F92" s="19">
        <v>0</v>
      </c>
      <c r="G92" s="19">
        <v>0</v>
      </c>
      <c r="H92" s="19">
        <v>0</v>
      </c>
      <c r="I92" s="49">
        <v>-6966.84</v>
      </c>
      <c r="J92" s="49">
        <v>-14946.32</v>
      </c>
      <c r="K92" s="49">
        <f t="shared" si="18"/>
        <v>-34147.18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1164720.89</v>
      </c>
      <c r="C97" s="24">
        <f t="shared" si="21"/>
        <v>1953645.77</v>
      </c>
      <c r="D97" s="24">
        <f t="shared" si="21"/>
        <v>2308191.5900000003</v>
      </c>
      <c r="E97" s="24">
        <f t="shared" si="21"/>
        <v>1186293.06</v>
      </c>
      <c r="F97" s="24">
        <f t="shared" si="21"/>
        <v>1690965.3800000001</v>
      </c>
      <c r="G97" s="24">
        <f t="shared" si="21"/>
        <v>2371568.56</v>
      </c>
      <c r="H97" s="24">
        <f t="shared" si="21"/>
        <v>1249571.1799999997</v>
      </c>
      <c r="I97" s="24">
        <f>+I98+I99</f>
        <v>474893.52</v>
      </c>
      <c r="J97" s="24">
        <f>+J98+J99</f>
        <v>744841.41</v>
      </c>
      <c r="K97" s="49">
        <f>SUM(B97:J97)</f>
        <v>13144691.36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1147491.73</v>
      </c>
      <c r="C98" s="24">
        <f t="shared" si="22"/>
        <v>1931476.66</v>
      </c>
      <c r="D98" s="24">
        <f t="shared" si="22"/>
        <v>2285344.14</v>
      </c>
      <c r="E98" s="24">
        <f t="shared" si="22"/>
        <v>1165254.25</v>
      </c>
      <c r="F98" s="24">
        <f t="shared" si="22"/>
        <v>1669762.4300000002</v>
      </c>
      <c r="G98" s="24">
        <f t="shared" si="22"/>
        <v>2343634.0100000002</v>
      </c>
      <c r="H98" s="24">
        <f t="shared" si="22"/>
        <v>1231288.2699999998</v>
      </c>
      <c r="I98" s="24">
        <f t="shared" si="22"/>
        <v>474893.52</v>
      </c>
      <c r="J98" s="24">
        <f t="shared" si="22"/>
        <v>731640.52</v>
      </c>
      <c r="K98" s="49">
        <f>SUM(B98:J98)</f>
        <v>12980785.529999997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22847.45</v>
      </c>
      <c r="E99" s="24">
        <f t="shared" si="23"/>
        <v>21038.81</v>
      </c>
      <c r="F99" s="24">
        <f t="shared" si="23"/>
        <v>21202.95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163905.83000000002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13144691.359999996</v>
      </c>
      <c r="L105" s="55"/>
    </row>
    <row r="106" spans="1:11" ht="18.75" customHeight="1">
      <c r="A106" s="26" t="s">
        <v>75</v>
      </c>
      <c r="B106" s="27">
        <v>152638.06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152638.06</v>
      </c>
    </row>
    <row r="107" spans="1:11" ht="18.75" customHeight="1">
      <c r="A107" s="26" t="s">
        <v>76</v>
      </c>
      <c r="B107" s="27">
        <v>1012082.84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1012082.84</v>
      </c>
    </row>
    <row r="108" spans="1:11" ht="18.75" customHeight="1">
      <c r="A108" s="26" t="s">
        <v>77</v>
      </c>
      <c r="B108" s="41">
        <v>0</v>
      </c>
      <c r="C108" s="27">
        <f>+C97</f>
        <v>1953645.77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1953645.77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2308191.5900000003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2308191.5900000003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1186293.06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1186293.06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324509.52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324509.52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610673.84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610673.84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755782.02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755782.02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713976.52</v>
      </c>
      <c r="H115" s="41">
        <v>0</v>
      </c>
      <c r="I115" s="41">
        <v>0</v>
      </c>
      <c r="J115" s="41">
        <v>0</v>
      </c>
      <c r="K115" s="42">
        <f t="shared" si="24"/>
        <v>713976.52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55488.09</v>
      </c>
      <c r="H116" s="41">
        <v>0</v>
      </c>
      <c r="I116" s="41">
        <v>0</v>
      </c>
      <c r="J116" s="41">
        <v>0</v>
      </c>
      <c r="K116" s="42">
        <f t="shared" si="24"/>
        <v>55488.09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380794.7</v>
      </c>
      <c r="H117" s="41">
        <v>0</v>
      </c>
      <c r="I117" s="41">
        <v>0</v>
      </c>
      <c r="J117" s="41">
        <v>0</v>
      </c>
      <c r="K117" s="42">
        <f t="shared" si="24"/>
        <v>380794.7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351345.62</v>
      </c>
      <c r="H118" s="41">
        <v>0</v>
      </c>
      <c r="I118" s="41">
        <v>0</v>
      </c>
      <c r="J118" s="41">
        <v>0</v>
      </c>
      <c r="K118" s="42">
        <f t="shared" si="24"/>
        <v>351345.62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869963.62</v>
      </c>
      <c r="H119" s="41">
        <v>0</v>
      </c>
      <c r="I119" s="41">
        <v>0</v>
      </c>
      <c r="J119" s="41">
        <v>0</v>
      </c>
      <c r="K119" s="42">
        <f t="shared" si="24"/>
        <v>869963.62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442902.81</v>
      </c>
      <c r="I120" s="41">
        <v>0</v>
      </c>
      <c r="J120" s="41">
        <v>0</v>
      </c>
      <c r="K120" s="42">
        <f t="shared" si="24"/>
        <v>442902.81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806668.37</v>
      </c>
      <c r="I121" s="41">
        <v>0</v>
      </c>
      <c r="J121" s="41">
        <v>0</v>
      </c>
      <c r="K121" s="42">
        <f t="shared" si="24"/>
        <v>806668.37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474893.52</v>
      </c>
      <c r="J122" s="41">
        <v>0</v>
      </c>
      <c r="K122" s="42">
        <f t="shared" si="24"/>
        <v>474893.52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744841.41</v>
      </c>
      <c r="K123" s="45">
        <f t="shared" si="24"/>
        <v>744841.41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2014-12-16T18:39:21Z</dcterms:modified>
  <cp:category/>
  <cp:version/>
  <cp:contentType/>
  <cp:contentStatus/>
</cp:coreProperties>
</file>