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<sst xmlns="http://schemas.openxmlformats.org/spreadsheetml/2006/main" count="127" uniqueCount="127">
  <si>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</si>
  <si>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</si>
  <si>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</si>
  <si>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</si>
  <si>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</si>
  <si>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</si>
  <si>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</si>
  <si>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</si>
  <si>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</si>
  <si>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</si>
  <si>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</si>
  <si>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</si>
  <si>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</si>
  <si>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</si>
  <si>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</si>
  <si>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</si>
  <si>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</si>
  <si>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</si>
  <si>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</si>
  <si>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</si>
  <si>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</si>
  <si>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</si>
  <si>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</si>
  <si>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</si>
  <si>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</si>
  <si>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</si>
  <si>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</si>
  <si>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</si>
  <si>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</si>
  <si>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</si>
  <si>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</si>
  <si>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</si>
  <si>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</si>
  <si>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</si>
  <si>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</si>
  <si>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</si>
  <si>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</si>
  <si>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</si>
  <si>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</si>
  <si>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</si>
  <si>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</si>
  <si>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</si>
  <si>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</si>
  <si>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</si>
  <si>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</si>
  <si>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</si>
  <si>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</si>
  <si>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</si>
  <si>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</si>
  <si>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</si>
  <si>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</si>
  <si>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</si>
  <si>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</si>
  <si>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</si>
  <si>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</si>
  <si>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</si>
  <si>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</si>
  <si>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</si>
  <si>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</si>
  <si>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</si>
  <si>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</si>
  <si>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</si>
  <si>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</si>
  <si>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</si>
  <si>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</si>
  <si>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</si>
  <si>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</si>
  <si>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</si>
  <si>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</si>
  <si>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</si>
  <si>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</si>
  <si>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</si>
  <si>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</si>
  <si>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</si>
  <si>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</si>
  <si>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</si>
  <si>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</si>
  <si>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</si>
  <si>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</si>
  <si>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</si>
  <si>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</si>
  <si>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</si>
  <si>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</si>
  <si>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</si>
  <si>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</si>
  <si>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</si>
  <si>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</si>
  <si>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</si>
  <si>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</si>
  <si>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</si>
  <si>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</si>
  <si>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</si>
  <si>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</si>
  <si>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</si>
  <si>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</si>
  <si>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</si>
  <si>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</si>
  <si>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</si>
  <si>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</si>
  <si>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</si>
  <si>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</si>
  <si>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</si>
  <si>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</si>
  <si>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</si>
  <si>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</si>
  <si>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</si>
  <si>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</si>
  <si>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</si>
  <si>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</si>
  <si>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</si>
  <si>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</si>
  <si>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</si>
  <si>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</si>
  <si>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</si>
  <si>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</si>
  <si>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</si>
  <si>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</si>
  <si>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</si>
  <si>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</si>
  <si>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</si>
  <si>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</si>
  <si>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</si>
  <si>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</si>
  <si>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</si>
  <si>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</si>
  <si>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</si>
  <si>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OPERAÇÃO 08/12/14 - VENCIMENTO 15/12/14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</si>
</sst>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83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126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111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8" t="s">
        <v>110</v>
      </c>
      <c r="J5" s="78" t="s">
        <v>109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577780</v>
      </c>
      <c r="C7" s="9">
        <f t="shared" si="0"/>
        <v>781430</v>
      </c>
      <c r="D7" s="9">
        <f t="shared" si="0"/>
        <v>826988</v>
      </c>
      <c r="E7" s="9">
        <f t="shared" si="0"/>
        <v>543420</v>
      </c>
      <c r="F7" s="9">
        <f t="shared" si="0"/>
        <v>752616</v>
      </c>
      <c r="G7" s="9">
        <f t="shared" si="0"/>
        <v>1188889</v>
      </c>
      <c r="H7" s="9">
        <f t="shared" si="0"/>
        <v>555063</v>
      </c>
      <c r="I7" s="9">
        <f t="shared" si="0"/>
        <v>123136</v>
      </c>
      <c r="J7" s="9">
        <f t="shared" si="0"/>
        <v>315629</v>
      </c>
      <c r="K7" s="9">
        <f t="shared" si="0"/>
        <v>5664951</v>
      </c>
      <c r="L7" s="53"/>
    </row>
    <row r="8" spans="1:11" ht="17.25" customHeight="1">
      <c r="A8" s="10" t="s">
        <v>118</v>
      </c>
      <c r="B8" s="11">
        <f>B9+B12+B16</f>
        <v>343162</v>
      </c>
      <c r="C8" s="11">
        <f aca="true" t="shared" si="1" ref="C8:J8">C9+C12+C16</f>
        <v>471774</v>
      </c>
      <c r="D8" s="11">
        <f t="shared" si="1"/>
        <v>471380</v>
      </c>
      <c r="E8" s="11">
        <f t="shared" si="1"/>
        <v>319653</v>
      </c>
      <c r="F8" s="11">
        <f t="shared" si="1"/>
        <v>419919</v>
      </c>
      <c r="G8" s="11">
        <f t="shared" si="1"/>
        <v>647977</v>
      </c>
      <c r="H8" s="11">
        <f t="shared" si="1"/>
        <v>341523</v>
      </c>
      <c r="I8" s="11">
        <f t="shared" si="1"/>
        <v>65607</v>
      </c>
      <c r="J8" s="11">
        <f t="shared" si="1"/>
        <v>177508</v>
      </c>
      <c r="K8" s="11">
        <f>SUM(B8:J8)</f>
        <v>3258503</v>
      </c>
    </row>
    <row r="9" spans="1:11" ht="17.25" customHeight="1">
      <c r="A9" s="15" t="s">
        <v>17</v>
      </c>
      <c r="B9" s="13">
        <f>+B10+B11</f>
        <v>55623</v>
      </c>
      <c r="C9" s="13">
        <f aca="true" t="shared" si="2" ref="C9:J9">+C10+C11</f>
        <v>81769</v>
      </c>
      <c r="D9" s="13">
        <f t="shared" si="2"/>
        <v>78603</v>
      </c>
      <c r="E9" s="13">
        <f t="shared" si="2"/>
        <v>50110</v>
      </c>
      <c r="F9" s="13">
        <f t="shared" si="2"/>
        <v>59529</v>
      </c>
      <c r="G9" s="13">
        <f t="shared" si="2"/>
        <v>72486</v>
      </c>
      <c r="H9" s="13">
        <f t="shared" si="2"/>
        <v>64532</v>
      </c>
      <c r="I9" s="13">
        <f t="shared" si="2"/>
        <v>12625</v>
      </c>
      <c r="J9" s="13">
        <f t="shared" si="2"/>
        <v>26373</v>
      </c>
      <c r="K9" s="11">
        <f>SUM(B9:J9)</f>
        <v>501650</v>
      </c>
    </row>
    <row r="10" spans="1:11" ht="17.25" customHeight="1">
      <c r="A10" s="30" t="s">
        <v>18</v>
      </c>
      <c r="B10" s="13">
        <v>55623</v>
      </c>
      <c r="C10" s="13">
        <v>81769</v>
      </c>
      <c r="D10" s="13">
        <v>78603</v>
      </c>
      <c r="E10" s="13">
        <v>50110</v>
      </c>
      <c r="F10" s="13">
        <v>59529</v>
      </c>
      <c r="G10" s="13">
        <v>72486</v>
      </c>
      <c r="H10" s="13">
        <v>64532</v>
      </c>
      <c r="I10" s="13">
        <v>12625</v>
      </c>
      <c r="J10" s="13">
        <v>26373</v>
      </c>
      <c r="K10" s="11">
        <f>SUM(B10:J10)</f>
        <v>501650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279843</v>
      </c>
      <c r="C12" s="17">
        <f t="shared" si="3"/>
        <v>378416</v>
      </c>
      <c r="D12" s="17">
        <f t="shared" si="3"/>
        <v>383052</v>
      </c>
      <c r="E12" s="17">
        <f t="shared" si="3"/>
        <v>262638</v>
      </c>
      <c r="F12" s="17">
        <f t="shared" si="3"/>
        <v>350406</v>
      </c>
      <c r="G12" s="17">
        <f t="shared" si="3"/>
        <v>559636</v>
      </c>
      <c r="H12" s="17">
        <f t="shared" si="3"/>
        <v>269530</v>
      </c>
      <c r="I12" s="17">
        <f t="shared" si="3"/>
        <v>51159</v>
      </c>
      <c r="J12" s="17">
        <f t="shared" si="3"/>
        <v>147277</v>
      </c>
      <c r="K12" s="11">
        <f aca="true" t="shared" si="4" ref="K12:K27">SUM(B12:J12)</f>
        <v>2681957</v>
      </c>
    </row>
    <row r="13" spans="1:13" ht="17.25" customHeight="1">
      <c r="A13" s="14" t="s">
        <v>20</v>
      </c>
      <c r="B13" s="13">
        <v>123325</v>
      </c>
      <c r="C13" s="13">
        <v>177103</v>
      </c>
      <c r="D13" s="13">
        <v>185929</v>
      </c>
      <c r="E13" s="13">
        <v>125543</v>
      </c>
      <c r="F13" s="13">
        <v>163738</v>
      </c>
      <c r="G13" s="13">
        <v>252380</v>
      </c>
      <c r="H13" s="13">
        <v>117918</v>
      </c>
      <c r="I13" s="13">
        <v>26510</v>
      </c>
      <c r="J13" s="13">
        <v>70613</v>
      </c>
      <c r="K13" s="11">
        <f t="shared" si="4"/>
        <v>1243059</v>
      </c>
      <c r="L13" s="53"/>
      <c r="M13" s="54"/>
    </row>
    <row r="14" spans="1:12" ht="17.25" customHeight="1">
      <c r="A14" s="14" t="s">
        <v>21</v>
      </c>
      <c r="B14" s="13">
        <v>127542</v>
      </c>
      <c r="C14" s="13">
        <v>158566</v>
      </c>
      <c r="D14" s="13">
        <v>157139</v>
      </c>
      <c r="E14" s="13">
        <v>111167</v>
      </c>
      <c r="F14" s="13">
        <v>150614</v>
      </c>
      <c r="G14" s="13">
        <v>258230</v>
      </c>
      <c r="H14" s="13">
        <v>122187</v>
      </c>
      <c r="I14" s="13">
        <v>19107</v>
      </c>
      <c r="J14" s="13">
        <v>61135</v>
      </c>
      <c r="K14" s="11">
        <f t="shared" si="4"/>
        <v>1165687</v>
      </c>
      <c r="L14" s="53"/>
    </row>
    <row r="15" spans="1:11" ht="17.25" customHeight="1">
      <c r="A15" s="14" t="s">
        <v>22</v>
      </c>
      <c r="B15" s="13">
        <v>28976</v>
      </c>
      <c r="C15" s="13">
        <v>42747</v>
      </c>
      <c r="D15" s="13">
        <v>39984</v>
      </c>
      <c r="E15" s="13">
        <v>25928</v>
      </c>
      <c r="F15" s="13">
        <v>36054</v>
      </c>
      <c r="G15" s="13">
        <v>49026</v>
      </c>
      <c r="H15" s="13">
        <v>29425</v>
      </c>
      <c r="I15" s="13">
        <v>5542</v>
      </c>
      <c r="J15" s="13">
        <v>15529</v>
      </c>
      <c r="K15" s="11">
        <f t="shared" si="4"/>
        <v>273211</v>
      </c>
    </row>
    <row r="16" spans="1:11" ht="17.25" customHeight="1">
      <c r="A16" s="15" t="s">
        <v>114</v>
      </c>
      <c r="B16" s="13">
        <f>B17+B18+B19</f>
        <v>7696</v>
      </c>
      <c r="C16" s="13">
        <f aca="true" t="shared" si="5" ref="C16:J16">C17+C18+C19</f>
        <v>11589</v>
      </c>
      <c r="D16" s="13">
        <f t="shared" si="5"/>
        <v>9725</v>
      </c>
      <c r="E16" s="13">
        <f t="shared" si="5"/>
        <v>6905</v>
      </c>
      <c r="F16" s="13">
        <f t="shared" si="5"/>
        <v>9984</v>
      </c>
      <c r="G16" s="13">
        <f t="shared" si="5"/>
        <v>15855</v>
      </c>
      <c r="H16" s="13">
        <f t="shared" si="5"/>
        <v>7461</v>
      </c>
      <c r="I16" s="13">
        <f t="shared" si="5"/>
        <v>1823</v>
      </c>
      <c r="J16" s="13">
        <f t="shared" si="5"/>
        <v>3858</v>
      </c>
      <c r="K16" s="11">
        <f t="shared" si="4"/>
        <v>74896</v>
      </c>
    </row>
    <row r="17" spans="1:11" ht="17.25" customHeight="1">
      <c r="A17" s="14" t="s">
        <v>115</v>
      </c>
      <c r="B17" s="13">
        <v>4037</v>
      </c>
      <c r="C17" s="13">
        <v>6123</v>
      </c>
      <c r="D17" s="13">
        <v>5239</v>
      </c>
      <c r="E17" s="13">
        <v>3863</v>
      </c>
      <c r="F17" s="13">
        <v>5337</v>
      </c>
      <c r="G17" s="13">
        <v>8804</v>
      </c>
      <c r="H17" s="13">
        <v>4481</v>
      </c>
      <c r="I17" s="13">
        <v>1028</v>
      </c>
      <c r="J17" s="13">
        <v>2040</v>
      </c>
      <c r="K17" s="11">
        <f t="shared" si="4"/>
        <v>40952</v>
      </c>
    </row>
    <row r="18" spans="1:11" ht="17.25" customHeight="1">
      <c r="A18" s="14" t="s">
        <v>116</v>
      </c>
      <c r="B18" s="13">
        <v>404</v>
      </c>
      <c r="C18" s="13">
        <v>601</v>
      </c>
      <c r="D18" s="13">
        <v>430</v>
      </c>
      <c r="E18" s="13">
        <v>426</v>
      </c>
      <c r="F18" s="13">
        <v>465</v>
      </c>
      <c r="G18" s="13">
        <v>919</v>
      </c>
      <c r="H18" s="13">
        <v>371</v>
      </c>
      <c r="I18" s="13">
        <v>81</v>
      </c>
      <c r="J18" s="13">
        <v>206</v>
      </c>
      <c r="K18" s="11">
        <f t="shared" si="4"/>
        <v>3903</v>
      </c>
    </row>
    <row r="19" spans="1:11" ht="17.25" customHeight="1">
      <c r="A19" s="14" t="s">
        <v>117</v>
      </c>
      <c r="B19" s="13">
        <v>3255</v>
      </c>
      <c r="C19" s="13">
        <v>4865</v>
      </c>
      <c r="D19" s="13">
        <v>4056</v>
      </c>
      <c r="E19" s="13">
        <v>2616</v>
      </c>
      <c r="F19" s="13">
        <v>4182</v>
      </c>
      <c r="G19" s="13">
        <v>6132</v>
      </c>
      <c r="H19" s="13">
        <v>2609</v>
      </c>
      <c r="I19" s="13">
        <v>714</v>
      </c>
      <c r="J19" s="13">
        <v>1612</v>
      </c>
      <c r="K19" s="11">
        <f t="shared" si="4"/>
        <v>30041</v>
      </c>
    </row>
    <row r="20" spans="1:11" ht="17.25" customHeight="1">
      <c r="A20" s="16" t="s">
        <v>23</v>
      </c>
      <c r="B20" s="11">
        <f>+B21+B22+B23</f>
        <v>183456</v>
      </c>
      <c r="C20" s="11">
        <f aca="true" t="shared" si="6" ref="C20:J20">+C21+C22+C23</f>
        <v>226937</v>
      </c>
      <c r="D20" s="11">
        <f t="shared" si="6"/>
        <v>255575</v>
      </c>
      <c r="E20" s="11">
        <f t="shared" si="6"/>
        <v>163890</v>
      </c>
      <c r="F20" s="11">
        <f t="shared" si="6"/>
        <v>259016</v>
      </c>
      <c r="G20" s="11">
        <f t="shared" si="6"/>
        <v>456587</v>
      </c>
      <c r="H20" s="11">
        <f t="shared" si="6"/>
        <v>164400</v>
      </c>
      <c r="I20" s="11">
        <f t="shared" si="6"/>
        <v>39297</v>
      </c>
      <c r="J20" s="11">
        <f t="shared" si="6"/>
        <v>94450</v>
      </c>
      <c r="K20" s="11">
        <f t="shared" si="4"/>
        <v>1843608</v>
      </c>
    </row>
    <row r="21" spans="1:12" ht="17.25" customHeight="1">
      <c r="A21" s="12" t="s">
        <v>24</v>
      </c>
      <c r="B21" s="13">
        <v>91153</v>
      </c>
      <c r="C21" s="13">
        <v>122119</v>
      </c>
      <c r="D21" s="13">
        <v>141214</v>
      </c>
      <c r="E21" s="13">
        <v>89839</v>
      </c>
      <c r="F21" s="13">
        <v>137332</v>
      </c>
      <c r="G21" s="13">
        <v>228780</v>
      </c>
      <c r="H21" s="13">
        <v>87072</v>
      </c>
      <c r="I21" s="13">
        <v>22611</v>
      </c>
      <c r="J21" s="13">
        <v>51065</v>
      </c>
      <c r="K21" s="11">
        <f t="shared" si="4"/>
        <v>971185</v>
      </c>
      <c r="L21" s="53"/>
    </row>
    <row r="22" spans="1:12" ht="17.25" customHeight="1">
      <c r="A22" s="12" t="s">
        <v>25</v>
      </c>
      <c r="B22" s="13">
        <v>74713</v>
      </c>
      <c r="C22" s="13">
        <v>82452</v>
      </c>
      <c r="D22" s="13">
        <v>90565</v>
      </c>
      <c r="E22" s="13">
        <v>60568</v>
      </c>
      <c r="F22" s="13">
        <v>98295</v>
      </c>
      <c r="G22" s="13">
        <v>191829</v>
      </c>
      <c r="H22" s="13">
        <v>62478</v>
      </c>
      <c r="I22" s="13">
        <v>12978</v>
      </c>
      <c r="J22" s="13">
        <v>34368</v>
      </c>
      <c r="K22" s="11">
        <f t="shared" si="4"/>
        <v>708246</v>
      </c>
      <c r="L22" s="53"/>
    </row>
    <row r="23" spans="1:11" ht="17.25" customHeight="1">
      <c r="A23" s="12" t="s">
        <v>26</v>
      </c>
      <c r="B23" s="13">
        <v>17590</v>
      </c>
      <c r="C23" s="13">
        <v>22366</v>
      </c>
      <c r="D23" s="13">
        <v>23796</v>
      </c>
      <c r="E23" s="13">
        <v>13483</v>
      </c>
      <c r="F23" s="13">
        <v>23389</v>
      </c>
      <c r="G23" s="13">
        <v>35978</v>
      </c>
      <c r="H23" s="13">
        <v>14850</v>
      </c>
      <c r="I23" s="13">
        <v>3708</v>
      </c>
      <c r="J23" s="13">
        <v>9017</v>
      </c>
      <c r="K23" s="11">
        <f t="shared" si="4"/>
        <v>164177</v>
      </c>
    </row>
    <row r="24" spans="1:11" ht="17.25" customHeight="1">
      <c r="A24" s="16" t="s">
        <v>27</v>
      </c>
      <c r="B24" s="13">
        <v>51162</v>
      </c>
      <c r="C24" s="13">
        <v>82719</v>
      </c>
      <c r="D24" s="13">
        <v>100033</v>
      </c>
      <c r="E24" s="13">
        <v>59877</v>
      </c>
      <c r="F24" s="13">
        <v>73681</v>
      </c>
      <c r="G24" s="13">
        <v>84325</v>
      </c>
      <c r="H24" s="13">
        <v>42175</v>
      </c>
      <c r="I24" s="13">
        <v>18232</v>
      </c>
      <c r="J24" s="13">
        <v>43671</v>
      </c>
      <c r="K24" s="11">
        <f t="shared" si="4"/>
        <v>555875</v>
      </c>
    </row>
    <row r="25" spans="1:12" ht="17.25" customHeight="1">
      <c r="A25" s="12" t="s">
        <v>28</v>
      </c>
      <c r="B25" s="13">
        <v>32744</v>
      </c>
      <c r="C25" s="13">
        <v>52940</v>
      </c>
      <c r="D25" s="13">
        <v>64021</v>
      </c>
      <c r="E25" s="13">
        <v>38321</v>
      </c>
      <c r="F25" s="13">
        <v>47156</v>
      </c>
      <c r="G25" s="13">
        <v>53968</v>
      </c>
      <c r="H25" s="13">
        <v>26992</v>
      </c>
      <c r="I25" s="13">
        <v>11668</v>
      </c>
      <c r="J25" s="13">
        <v>27949</v>
      </c>
      <c r="K25" s="11">
        <f t="shared" si="4"/>
        <v>355759</v>
      </c>
      <c r="L25" s="53"/>
    </row>
    <row r="26" spans="1:12" ht="17.25" customHeight="1">
      <c r="A26" s="12" t="s">
        <v>29</v>
      </c>
      <c r="B26" s="13">
        <v>18418</v>
      </c>
      <c r="C26" s="13">
        <v>29779</v>
      </c>
      <c r="D26" s="13">
        <v>36012</v>
      </c>
      <c r="E26" s="13">
        <v>21556</v>
      </c>
      <c r="F26" s="13">
        <v>26525</v>
      </c>
      <c r="G26" s="13">
        <v>30357</v>
      </c>
      <c r="H26" s="13">
        <v>15183</v>
      </c>
      <c r="I26" s="13">
        <v>6564</v>
      </c>
      <c r="J26" s="13">
        <v>15722</v>
      </c>
      <c r="K26" s="11">
        <f t="shared" si="4"/>
        <v>200116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6965</v>
      </c>
      <c r="I27" s="11">
        <v>0</v>
      </c>
      <c r="J27" s="11">
        <v>0</v>
      </c>
      <c r="K27" s="11">
        <f t="shared" si="4"/>
        <v>6965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1">
        <f>SUM(B30:B33)</f>
        <v>2.4133915999999997</v>
      </c>
      <c r="C29" s="61">
        <f aca="true" t="shared" si="7" ref="C29:J29">SUM(C30:C33)</f>
        <v>2.753106</v>
      </c>
      <c r="D29" s="61">
        <f t="shared" si="7"/>
        <v>3.0994962299999997</v>
      </c>
      <c r="E29" s="61">
        <f t="shared" si="7"/>
        <v>2.63596586</v>
      </c>
      <c r="F29" s="61">
        <f t="shared" si="7"/>
        <v>2.5588839</v>
      </c>
      <c r="G29" s="61">
        <f t="shared" si="7"/>
        <v>2.2006263600000002</v>
      </c>
      <c r="H29" s="61">
        <f t="shared" si="7"/>
        <v>2.523804</v>
      </c>
      <c r="I29" s="61">
        <f t="shared" si="7"/>
        <v>4.4807</v>
      </c>
      <c r="J29" s="61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2" t="s">
        <v>124</v>
      </c>
      <c r="B32" s="63">
        <v>-0.0003084</v>
      </c>
      <c r="C32" s="63">
        <v>0</v>
      </c>
      <c r="D32" s="63">
        <v>-3.77E-06</v>
      </c>
      <c r="E32" s="63">
        <v>-3.414E-05</v>
      </c>
      <c r="F32" s="63">
        <v>-0.0001161</v>
      </c>
      <c r="G32" s="63">
        <v>-0.00077364</v>
      </c>
      <c r="H32" s="63">
        <v>-0.000396</v>
      </c>
      <c r="I32" s="32">
        <v>0</v>
      </c>
      <c r="J32" s="32">
        <v>0</v>
      </c>
      <c r="K32" s="64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81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10204.83</v>
      </c>
      <c r="I35" s="19">
        <v>0</v>
      </c>
      <c r="J35" s="19">
        <v>0</v>
      </c>
      <c r="K35" s="23">
        <f>SUM(B35:J35)</f>
        <v>10204.83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256.8</v>
      </c>
      <c r="C39" s="19">
        <f aca="true" t="shared" si="8" ref="C39:J39">+C43</f>
        <v>0</v>
      </c>
      <c r="D39" s="23">
        <f t="shared" si="8"/>
        <v>4.28</v>
      </c>
      <c r="E39" s="19">
        <f t="shared" si="8"/>
        <v>25.68</v>
      </c>
      <c r="F39" s="23">
        <f t="shared" si="8"/>
        <v>128.4</v>
      </c>
      <c r="G39" s="23">
        <f t="shared" si="8"/>
        <v>1313.96</v>
      </c>
      <c r="H39" s="23">
        <f t="shared" si="8"/>
        <v>308.16</v>
      </c>
      <c r="I39" s="19">
        <f t="shared" si="8"/>
        <v>0</v>
      </c>
      <c r="J39" s="19">
        <f t="shared" si="8"/>
        <v>0</v>
      </c>
      <c r="K39" s="23">
        <f aca="true" t="shared" si="9" ref="K39:K44">SUM(B39:J39)</f>
        <v>2037.28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5" t="s">
        <v>123</v>
      </c>
      <c r="B43" s="66">
        <f>ROUND(B44*B45,2)</f>
        <v>256.8</v>
      </c>
      <c r="C43" s="64">
        <v>0</v>
      </c>
      <c r="D43" s="66">
        <f>ROUND(D44*D45,2)</f>
        <v>4.28</v>
      </c>
      <c r="E43" s="66">
        <f>ROUND(E44*E45,2)</f>
        <v>25.68</v>
      </c>
      <c r="F43" s="66">
        <f>ROUND(F44*F45,2)</f>
        <v>128.4</v>
      </c>
      <c r="G43" s="66">
        <f>ROUND(G44*G45,2)</f>
        <v>1313.96</v>
      </c>
      <c r="H43" s="66">
        <f>ROUND(H44*H45,2)</f>
        <v>308.16</v>
      </c>
      <c r="I43" s="64">
        <v>0</v>
      </c>
      <c r="J43" s="64">
        <v>0</v>
      </c>
      <c r="K43" s="66">
        <f t="shared" si="9"/>
        <v>2037.28</v>
      </c>
    </row>
    <row r="44" spans="1:11" ht="17.25" customHeight="1">
      <c r="A44" s="67" t="s">
        <v>43</v>
      </c>
      <c r="B44" s="68">
        <v>60</v>
      </c>
      <c r="C44" s="68">
        <v>0</v>
      </c>
      <c r="D44" s="68">
        <v>1</v>
      </c>
      <c r="E44" s="68">
        <v>6</v>
      </c>
      <c r="F44" s="68">
        <v>30</v>
      </c>
      <c r="G44" s="68">
        <v>307</v>
      </c>
      <c r="H44" s="68">
        <v>72</v>
      </c>
      <c r="I44" s="68">
        <v>0</v>
      </c>
      <c r="J44" s="68">
        <v>0</v>
      </c>
      <c r="K44" s="68">
        <f t="shared" si="9"/>
        <v>476</v>
      </c>
    </row>
    <row r="45" spans="1:11" ht="17.25" customHeight="1">
      <c r="A45" s="67" t="s">
        <v>44</v>
      </c>
      <c r="B45" s="66">
        <v>4.28</v>
      </c>
      <c r="C45" s="64">
        <v>0</v>
      </c>
      <c r="D45" s="66">
        <v>4.28</v>
      </c>
      <c r="E45" s="66">
        <v>4.28</v>
      </c>
      <c r="F45" s="66">
        <v>4.28</v>
      </c>
      <c r="G45" s="66">
        <v>4.28</v>
      </c>
      <c r="H45" s="66">
        <v>4.28</v>
      </c>
      <c r="I45" s="64">
        <v>0</v>
      </c>
      <c r="J45" s="64">
        <v>0</v>
      </c>
      <c r="K45" s="66">
        <v>4.28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1411895.36</v>
      </c>
      <c r="C47" s="22">
        <f aca="true" t="shared" si="10" ref="C47:H47">+C48+C56</f>
        <v>2173528.73</v>
      </c>
      <c r="D47" s="22">
        <f t="shared" si="10"/>
        <v>2586097.92</v>
      </c>
      <c r="E47" s="22">
        <f t="shared" si="10"/>
        <v>1453501.06</v>
      </c>
      <c r="F47" s="22">
        <f t="shared" si="10"/>
        <v>1947188.31</v>
      </c>
      <c r="G47" s="22">
        <f t="shared" si="10"/>
        <v>2645548.98</v>
      </c>
      <c r="H47" s="22">
        <f t="shared" si="10"/>
        <v>1429666.1199999999</v>
      </c>
      <c r="I47" s="22">
        <f>+I48+I56</f>
        <v>551735.48</v>
      </c>
      <c r="J47" s="22">
        <f>+J48+J56</f>
        <v>851732.4500000001</v>
      </c>
      <c r="K47" s="22">
        <f>SUM(B47:J47)</f>
        <v>15050894.41</v>
      </c>
    </row>
    <row r="48" spans="1:11" ht="17.25" customHeight="1">
      <c r="A48" s="16" t="s">
        <v>46</v>
      </c>
      <c r="B48" s="23">
        <f>SUM(B49:B55)</f>
        <v>1394666.2000000002</v>
      </c>
      <c r="C48" s="23">
        <f aca="true" t="shared" si="11" ref="C48:H48">SUM(C49:C55)</f>
        <v>2151359.62</v>
      </c>
      <c r="D48" s="23">
        <f t="shared" si="11"/>
        <v>2563250.4699999997</v>
      </c>
      <c r="E48" s="23">
        <f t="shared" si="11"/>
        <v>1432462.25</v>
      </c>
      <c r="F48" s="23">
        <f t="shared" si="11"/>
        <v>1925985.36</v>
      </c>
      <c r="G48" s="23">
        <f t="shared" si="11"/>
        <v>2617614.43</v>
      </c>
      <c r="H48" s="23">
        <f t="shared" si="11"/>
        <v>1411383.21</v>
      </c>
      <c r="I48" s="23">
        <f>SUM(I49:I55)</f>
        <v>551735.48</v>
      </c>
      <c r="J48" s="23">
        <f>SUM(J49:J55)</f>
        <v>838531.56</v>
      </c>
      <c r="K48" s="23">
        <f aca="true" t="shared" si="12" ref="K48:K56">SUM(B48:J48)</f>
        <v>14886988.58</v>
      </c>
    </row>
    <row r="49" spans="1:11" ht="17.25" customHeight="1">
      <c r="A49" s="35" t="s">
        <v>47</v>
      </c>
      <c r="B49" s="23">
        <f aca="true" t="shared" si="13" ref="B49:H49">ROUND(B30*B7,2)</f>
        <v>1394587.59</v>
      </c>
      <c r="C49" s="23">
        <f t="shared" si="13"/>
        <v>2146588.21</v>
      </c>
      <c r="D49" s="23">
        <f t="shared" si="13"/>
        <v>2563249.31</v>
      </c>
      <c r="E49" s="23">
        <f t="shared" si="13"/>
        <v>1432455.12</v>
      </c>
      <c r="F49" s="23">
        <f t="shared" si="13"/>
        <v>1925944.34</v>
      </c>
      <c r="G49" s="23">
        <f t="shared" si="13"/>
        <v>2617220.24</v>
      </c>
      <c r="H49" s="23">
        <f t="shared" si="13"/>
        <v>1401090.02</v>
      </c>
      <c r="I49" s="23">
        <f>ROUND(I30*I7,2)</f>
        <v>551735.48</v>
      </c>
      <c r="J49" s="23">
        <f>ROUND(J30*J7,2)</f>
        <v>838531.56</v>
      </c>
      <c r="K49" s="23">
        <f t="shared" si="12"/>
        <v>14871401.870000001</v>
      </c>
    </row>
    <row r="50" spans="1:11" ht="17.25" customHeight="1">
      <c r="A50" s="35" t="s">
        <v>48</v>
      </c>
      <c r="B50" s="19">
        <v>0</v>
      </c>
      <c r="C50" s="23">
        <f>ROUND(C31*C7,2)</f>
        <v>4771.41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2"/>
        <v>4771.41</v>
      </c>
    </row>
    <row r="51" spans="1:11" ht="17.25" customHeight="1">
      <c r="A51" s="69" t="s">
        <v>125</v>
      </c>
      <c r="B51" s="70">
        <f>ROUND(B32*B7,2)</f>
        <v>-178.19</v>
      </c>
      <c r="C51" s="64">
        <v>0</v>
      </c>
      <c r="D51" s="70">
        <f>ROUND(D32*D7,2)</f>
        <v>-3.12</v>
      </c>
      <c r="E51" s="70">
        <f>ROUND(E32*E7,2)</f>
        <v>-18.55</v>
      </c>
      <c r="F51" s="70">
        <f>ROUND(F32*F7,2)</f>
        <v>-87.38</v>
      </c>
      <c r="G51" s="70">
        <f>ROUND(G32*G7,2)</f>
        <v>-919.77</v>
      </c>
      <c r="H51" s="70">
        <f>ROUND(H32*H7,2)</f>
        <v>-219.8</v>
      </c>
      <c r="I51" s="64">
        <v>0</v>
      </c>
      <c r="J51" s="64">
        <v>0</v>
      </c>
      <c r="K51" s="70">
        <f>SUM(B51:J51)</f>
        <v>-1426.81</v>
      </c>
    </row>
    <row r="52" spans="1:11" ht="17.25" customHeight="1">
      <c r="A52" s="35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2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10204.83</v>
      </c>
      <c r="I53" s="32">
        <f>+I35</f>
        <v>0</v>
      </c>
      <c r="J53" s="32">
        <f>+J35</f>
        <v>0</v>
      </c>
      <c r="K53" s="23">
        <f t="shared" si="12"/>
        <v>10204.83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2"/>
        <v>0</v>
      </c>
    </row>
    <row r="55" spans="1:11" ht="17.25" customHeight="1">
      <c r="A55" s="12" t="s">
        <v>52</v>
      </c>
      <c r="B55" s="37">
        <v>256.8</v>
      </c>
      <c r="C55" s="19">
        <v>0</v>
      </c>
      <c r="D55" s="37">
        <v>4.28</v>
      </c>
      <c r="E55" s="19">
        <v>25.68</v>
      </c>
      <c r="F55" s="37">
        <v>128.4</v>
      </c>
      <c r="G55" s="37">
        <v>1313.96</v>
      </c>
      <c r="H55" s="37">
        <v>308.16</v>
      </c>
      <c r="I55" s="19">
        <v>0</v>
      </c>
      <c r="J55" s="19">
        <v>0</v>
      </c>
      <c r="K55" s="23">
        <f t="shared" si="12"/>
        <v>2037.28</v>
      </c>
    </row>
    <row r="56" spans="1:11" ht="17.25" customHeight="1">
      <c r="A56" s="16" t="s">
        <v>53</v>
      </c>
      <c r="B56" s="37">
        <v>17229.16</v>
      </c>
      <c r="C56" s="37">
        <v>22169.11</v>
      </c>
      <c r="D56" s="37">
        <v>22847.45</v>
      </c>
      <c r="E56" s="37">
        <v>21038.81</v>
      </c>
      <c r="F56" s="37">
        <v>21202.95</v>
      </c>
      <c r="G56" s="37">
        <v>27934.55</v>
      </c>
      <c r="H56" s="37">
        <v>18282.91</v>
      </c>
      <c r="I56" s="19">
        <v>0</v>
      </c>
      <c r="J56" s="37">
        <v>13200.89</v>
      </c>
      <c r="K56" s="37">
        <f t="shared" si="12"/>
        <v>163905.83000000002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6">
        <f aca="true" t="shared" si="14" ref="B60:J60">+B61+B68+B94+B95</f>
        <v>-248918.76</v>
      </c>
      <c r="C60" s="36">
        <f t="shared" si="14"/>
        <v>-270920.42</v>
      </c>
      <c r="D60" s="36">
        <f t="shared" si="14"/>
        <v>-279033.44</v>
      </c>
      <c r="E60" s="36">
        <f t="shared" si="14"/>
        <v>-275538.07</v>
      </c>
      <c r="F60" s="36">
        <f t="shared" si="14"/>
        <v>-281293.57</v>
      </c>
      <c r="G60" s="36">
        <f t="shared" si="14"/>
        <v>-307832.63999999996</v>
      </c>
      <c r="H60" s="36">
        <f t="shared" si="14"/>
        <v>-209018.47</v>
      </c>
      <c r="I60" s="36">
        <f t="shared" si="14"/>
        <v>-81705.25</v>
      </c>
      <c r="J60" s="36">
        <f t="shared" si="14"/>
        <v>-104455.20999999999</v>
      </c>
      <c r="K60" s="36">
        <f>SUM(B60:J60)</f>
        <v>-2058715.8299999998</v>
      </c>
    </row>
    <row r="61" spans="1:11" ht="18.75" customHeight="1">
      <c r="A61" s="16" t="s">
        <v>79</v>
      </c>
      <c r="B61" s="36">
        <f aca="true" t="shared" si="15" ref="B61:J61">B62+B63+B64+B65+B66+B67</f>
        <v>-234809.7</v>
      </c>
      <c r="C61" s="36">
        <f t="shared" si="15"/>
        <v>-250275.47</v>
      </c>
      <c r="D61" s="36">
        <f t="shared" si="15"/>
        <v>-258585.41</v>
      </c>
      <c r="E61" s="36">
        <f t="shared" si="15"/>
        <v>-249896.01</v>
      </c>
      <c r="F61" s="36">
        <f t="shared" si="15"/>
        <v>-262253.94</v>
      </c>
      <c r="G61" s="36">
        <f t="shared" si="15"/>
        <v>-279381.22</v>
      </c>
      <c r="H61" s="36">
        <f t="shared" si="15"/>
        <v>-195096</v>
      </c>
      <c r="I61" s="36">
        <f t="shared" si="15"/>
        <v>-37875</v>
      </c>
      <c r="J61" s="36">
        <f t="shared" si="15"/>
        <v>-79119</v>
      </c>
      <c r="K61" s="36">
        <f aca="true" t="shared" si="16" ref="K61:K94">SUM(B61:J61)</f>
        <v>-1847291.75</v>
      </c>
    </row>
    <row r="62" spans="1:11" ht="18.75" customHeight="1">
      <c r="A62" s="12" t="s">
        <v>80</v>
      </c>
      <c r="B62" s="36">
        <f>-ROUND(B9*$D$3,2)</f>
        <v>-166869</v>
      </c>
      <c r="C62" s="36">
        <f aca="true" t="shared" si="17" ref="C62:J62">-ROUND(C9*$D$3,2)</f>
        <v>-245307</v>
      </c>
      <c r="D62" s="36">
        <f t="shared" si="17"/>
        <v>-235809</v>
      </c>
      <c r="E62" s="36">
        <f t="shared" si="17"/>
        <v>-150330</v>
      </c>
      <c r="F62" s="36">
        <f t="shared" si="17"/>
        <v>-178587</v>
      </c>
      <c r="G62" s="36">
        <f t="shared" si="17"/>
        <v>-217458</v>
      </c>
      <c r="H62" s="36">
        <f t="shared" si="17"/>
        <v>-193596</v>
      </c>
      <c r="I62" s="36">
        <f t="shared" si="17"/>
        <v>-37875</v>
      </c>
      <c r="J62" s="36">
        <f t="shared" si="17"/>
        <v>-79119</v>
      </c>
      <c r="K62" s="36">
        <f t="shared" si="16"/>
        <v>-1504950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6"/>
        <v>0</v>
      </c>
    </row>
    <row r="64" spans="1:11" ht="18.75" customHeight="1">
      <c r="A64" s="12" t="s">
        <v>119</v>
      </c>
      <c r="B64" s="36">
        <v>-561</v>
      </c>
      <c r="C64" s="36">
        <v>-216</v>
      </c>
      <c r="D64" s="36">
        <v>-312</v>
      </c>
      <c r="E64" s="36">
        <v>-972</v>
      </c>
      <c r="F64" s="36">
        <v>-543</v>
      </c>
      <c r="G64" s="36">
        <v>-393</v>
      </c>
      <c r="H64" s="19">
        <v>0</v>
      </c>
      <c r="I64" s="19">
        <v>0</v>
      </c>
      <c r="J64" s="19">
        <v>0</v>
      </c>
      <c r="K64" s="36">
        <f t="shared" si="16"/>
        <v>-2997</v>
      </c>
    </row>
    <row r="65" spans="1:11" ht="18.75" customHeight="1">
      <c r="A65" s="12" t="s">
        <v>56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57</v>
      </c>
      <c r="B66" s="48">
        <v>-67379.7</v>
      </c>
      <c r="C66" s="48">
        <v>-4752.47</v>
      </c>
      <c r="D66" s="48">
        <v>-22408.41</v>
      </c>
      <c r="E66" s="48">
        <v>-98594.01</v>
      </c>
      <c r="F66" s="48">
        <v>-83123.94</v>
      </c>
      <c r="G66" s="48">
        <v>-61530.22</v>
      </c>
      <c r="H66" s="19">
        <v>-1500</v>
      </c>
      <c r="I66" s="19">
        <v>0</v>
      </c>
      <c r="J66" s="19">
        <v>0</v>
      </c>
      <c r="K66" s="36">
        <f t="shared" si="16"/>
        <v>-339288.75</v>
      </c>
    </row>
    <row r="67" spans="1:11" ht="18.75" customHeight="1">
      <c r="A67" s="12" t="s">
        <v>58</v>
      </c>
      <c r="B67" s="19">
        <v>0</v>
      </c>
      <c r="C67" s="19">
        <v>0</v>
      </c>
      <c r="D67" s="48">
        <v>-56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6">
        <f t="shared" si="16"/>
        <v>-56</v>
      </c>
    </row>
    <row r="68" spans="1:11" ht="18.75" customHeight="1">
      <c r="A68" s="12" t="s">
        <v>84</v>
      </c>
      <c r="B68" s="36">
        <f aca="true" t="shared" si="18" ref="B68:J68">SUM(B69:B92)</f>
        <v>-14109.06</v>
      </c>
      <c r="C68" s="36">
        <f t="shared" si="18"/>
        <v>-20644.95</v>
      </c>
      <c r="D68" s="36">
        <f t="shared" si="18"/>
        <v>-20448.03</v>
      </c>
      <c r="E68" s="36">
        <f t="shared" si="18"/>
        <v>-25642.059999999998</v>
      </c>
      <c r="F68" s="36">
        <f t="shared" si="18"/>
        <v>-19039.63</v>
      </c>
      <c r="G68" s="36">
        <f t="shared" si="18"/>
        <v>-28451.42</v>
      </c>
      <c r="H68" s="36">
        <f t="shared" si="18"/>
        <v>-13922.47</v>
      </c>
      <c r="I68" s="36">
        <f t="shared" si="18"/>
        <v>-43830.25000000001</v>
      </c>
      <c r="J68" s="36">
        <f t="shared" si="18"/>
        <v>-25336.21</v>
      </c>
      <c r="K68" s="36">
        <f t="shared" si="16"/>
        <v>-211424.08</v>
      </c>
    </row>
    <row r="69" spans="1:11" ht="18.75" customHeight="1">
      <c r="A69" s="12" t="s">
        <v>59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6"/>
        <v>0</v>
      </c>
    </row>
    <row r="70" spans="1:11" ht="18.75" customHeight="1">
      <c r="A70" s="12" t="s">
        <v>60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6"/>
        <v>-199.13</v>
      </c>
    </row>
    <row r="71" spans="1:11" ht="18.75" customHeight="1">
      <c r="A71" s="12" t="s">
        <v>61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6"/>
        <v>-3432.3900000000003</v>
      </c>
    </row>
    <row r="72" spans="1:11" ht="18.75" customHeight="1">
      <c r="A72" s="12" t="s">
        <v>62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6"/>
        <v>-30000</v>
      </c>
    </row>
    <row r="73" spans="1:11" ht="18.75" customHeight="1">
      <c r="A73" s="35" t="s">
        <v>63</v>
      </c>
      <c r="B73" s="36">
        <v>-14109.06</v>
      </c>
      <c r="C73" s="36">
        <v>-20481.82</v>
      </c>
      <c r="D73" s="36">
        <v>-19362.28</v>
      </c>
      <c r="E73" s="36">
        <v>-13578</v>
      </c>
      <c r="F73" s="36">
        <v>-18658.98</v>
      </c>
      <c r="G73" s="36">
        <v>-28433.42</v>
      </c>
      <c r="H73" s="36">
        <v>-13922.47</v>
      </c>
      <c r="I73" s="36">
        <v>-4894.39</v>
      </c>
      <c r="J73" s="36">
        <v>-10090.2</v>
      </c>
      <c r="K73" s="49">
        <f t="shared" si="16"/>
        <v>-143530.62000000002</v>
      </c>
    </row>
    <row r="74" spans="1:11" ht="18.75" customHeight="1">
      <c r="A74" s="12" t="s">
        <v>64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6"/>
        <v>0</v>
      </c>
    </row>
    <row r="75" spans="1:11" ht="18.75" customHeight="1">
      <c r="A75" s="12" t="s">
        <v>65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6"/>
        <v>0</v>
      </c>
    </row>
    <row r="76" spans="1:11" ht="18.75" customHeight="1">
      <c r="A76" s="12" t="s">
        <v>66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6"/>
        <v>0</v>
      </c>
    </row>
    <row r="77" spans="1:11" ht="18.75" customHeight="1">
      <c r="A77" s="12" t="s">
        <v>67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6"/>
        <v>0</v>
      </c>
    </row>
    <row r="78" spans="1:11" ht="18.75" customHeight="1">
      <c r="A78" s="12" t="s">
        <v>68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6"/>
        <v>0</v>
      </c>
    </row>
    <row r="79" spans="1:11" ht="18.75" customHeight="1">
      <c r="A79" s="12" t="s">
        <v>69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6"/>
        <v>0</v>
      </c>
    </row>
    <row r="80" spans="1:11" ht="18.75" customHeight="1">
      <c r="A80" s="12" t="s">
        <v>70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6"/>
        <v>0</v>
      </c>
    </row>
    <row r="81" spans="1:11" ht="18.75" customHeight="1">
      <c r="A81" s="12" t="s">
        <v>71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6"/>
        <v>0</v>
      </c>
    </row>
    <row r="82" spans="1:11" ht="18.75" customHeight="1">
      <c r="A82" s="12" t="s">
        <v>72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6"/>
        <v>0</v>
      </c>
    </row>
    <row r="83" spans="1:11" ht="18.75" customHeight="1">
      <c r="A83" s="12" t="s">
        <v>73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6"/>
        <v>0</v>
      </c>
    </row>
    <row r="84" spans="1:11" ht="18.75" customHeight="1">
      <c r="A84" s="12" t="s">
        <v>82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6"/>
        <v>0</v>
      </c>
    </row>
    <row r="85" spans="1:11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6"/>
        <v>0</v>
      </c>
    </row>
    <row r="86" spans="1:11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6"/>
        <v>0</v>
      </c>
    </row>
    <row r="87" spans="1:11" ht="18.75" customHeight="1">
      <c r="A87" s="12" t="s">
        <v>90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6"/>
        <v>0</v>
      </c>
    </row>
    <row r="88" spans="1:11" ht="18.75" customHeight="1">
      <c r="A88" s="12" t="s">
        <v>91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6"/>
        <v>0</v>
      </c>
    </row>
    <row r="89" spans="1:11" ht="18.75" customHeight="1">
      <c r="A89" s="12" t="s">
        <v>92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6"/>
        <v>0</v>
      </c>
    </row>
    <row r="90" spans="1:12" ht="18.75" customHeight="1">
      <c r="A90" s="12" t="s">
        <v>93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6"/>
        <v>0</v>
      </c>
      <c r="L90" s="57"/>
    </row>
    <row r="91" spans="1:12" ht="18.75" customHeight="1">
      <c r="A91" s="12" t="s">
        <v>94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6"/>
        <v>0</v>
      </c>
      <c r="L91" s="56"/>
    </row>
    <row r="92" spans="1:12" ht="18.75" customHeight="1">
      <c r="A92" s="12" t="s">
        <v>112</v>
      </c>
      <c r="B92" s="19">
        <v>0</v>
      </c>
      <c r="C92" s="19">
        <v>0</v>
      </c>
      <c r="D92" s="19">
        <v>0</v>
      </c>
      <c r="E92" s="49">
        <v>-12064.06</v>
      </c>
      <c r="F92" s="19">
        <v>0</v>
      </c>
      <c r="G92" s="19">
        <v>0</v>
      </c>
      <c r="H92" s="19">
        <v>0</v>
      </c>
      <c r="I92" s="49">
        <v>-6951.87</v>
      </c>
      <c r="J92" s="49">
        <v>-15246.01</v>
      </c>
      <c r="K92" s="49">
        <f t="shared" si="16"/>
        <v>-34261.94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113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6"/>
    </row>
    <row r="95" spans="1:12" ht="18.75" customHeight="1">
      <c r="A95" s="16" t="s">
        <v>122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88</v>
      </c>
      <c r="B97" s="24">
        <f aca="true" t="shared" si="19" ref="B97:H97">+B98+B99</f>
        <v>1162976.6</v>
      </c>
      <c r="C97" s="24">
        <f t="shared" si="19"/>
        <v>1902608.3100000003</v>
      </c>
      <c r="D97" s="24">
        <f t="shared" si="19"/>
        <v>2307064.48</v>
      </c>
      <c r="E97" s="24">
        <f t="shared" si="19"/>
        <v>1177962.99</v>
      </c>
      <c r="F97" s="24">
        <f t="shared" si="19"/>
        <v>1665894.7400000002</v>
      </c>
      <c r="G97" s="24">
        <f t="shared" si="19"/>
        <v>2337716.34</v>
      </c>
      <c r="H97" s="24">
        <f t="shared" si="19"/>
        <v>1220647.65</v>
      </c>
      <c r="I97" s="24">
        <f>+I98+I99</f>
        <v>470030.23</v>
      </c>
      <c r="J97" s="24">
        <f>+J98+J99</f>
        <v>747277.2400000001</v>
      </c>
      <c r="K97" s="49">
        <f>SUM(B97:J97)</f>
        <v>12992178.580000002</v>
      </c>
      <c r="L97" s="55"/>
    </row>
    <row r="98" spans="1:12" ht="18.75" customHeight="1">
      <c r="A98" s="16" t="s">
        <v>87</v>
      </c>
      <c r="B98" s="24">
        <f aca="true" t="shared" si="20" ref="B98:J98">+B48+B61+B68+B94</f>
        <v>1145747.4400000002</v>
      </c>
      <c r="C98" s="24">
        <f t="shared" si="20"/>
        <v>1880439.2000000002</v>
      </c>
      <c r="D98" s="24">
        <f t="shared" si="20"/>
        <v>2284217.03</v>
      </c>
      <c r="E98" s="24">
        <f t="shared" si="20"/>
        <v>1156924.18</v>
      </c>
      <c r="F98" s="24">
        <f t="shared" si="20"/>
        <v>1644691.7900000003</v>
      </c>
      <c r="G98" s="24">
        <f t="shared" si="20"/>
        <v>2309781.79</v>
      </c>
      <c r="H98" s="24">
        <f t="shared" si="20"/>
        <v>1202364.74</v>
      </c>
      <c r="I98" s="24">
        <f t="shared" si="20"/>
        <v>470030.23</v>
      </c>
      <c r="J98" s="24">
        <f t="shared" si="20"/>
        <v>734076.3500000001</v>
      </c>
      <c r="K98" s="49">
        <f>SUM(B98:J98)</f>
        <v>12828272.75</v>
      </c>
      <c r="L98" s="55"/>
    </row>
    <row r="99" spans="1:11" ht="18" customHeight="1">
      <c r="A99" s="16" t="s">
        <v>120</v>
      </c>
      <c r="B99" s="24">
        <f aca="true" t="shared" si="21" ref="B99:J99">IF(+B56+B95+B100&lt;0,0,(B56+B95+B100))</f>
        <v>17229.16</v>
      </c>
      <c r="C99" s="24">
        <f>IF(+C56+C95+C100&lt;0,0,(C56+C95+C100))</f>
        <v>22169.11</v>
      </c>
      <c r="D99" s="24">
        <f t="shared" si="21"/>
        <v>22847.45</v>
      </c>
      <c r="E99" s="24">
        <f t="shared" si="21"/>
        <v>21038.81</v>
      </c>
      <c r="F99" s="24">
        <f t="shared" si="21"/>
        <v>21202.95</v>
      </c>
      <c r="G99" s="24">
        <f t="shared" si="21"/>
        <v>27934.55</v>
      </c>
      <c r="H99" s="24">
        <f t="shared" si="21"/>
        <v>18282.91</v>
      </c>
      <c r="I99" s="19">
        <f t="shared" si="21"/>
        <v>0</v>
      </c>
      <c r="J99" s="24">
        <f t="shared" si="21"/>
        <v>13200.89</v>
      </c>
      <c r="K99" s="49">
        <f>SUM(B99:J99)</f>
        <v>163905.83000000002</v>
      </c>
    </row>
    <row r="100" spans="1:13" ht="18.75" customHeight="1">
      <c r="A100" s="16" t="s">
        <v>89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8"/>
    </row>
    <row r="101" spans="1:11" ht="18.75" customHeight="1">
      <c r="A101" s="16" t="s">
        <v>121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74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12992178.590000004</v>
      </c>
      <c r="L105" s="55"/>
    </row>
    <row r="106" spans="1:11" ht="18.75" customHeight="1">
      <c r="A106" s="26" t="s">
        <v>75</v>
      </c>
      <c r="B106" s="27">
        <v>151378.21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151378.21</v>
      </c>
    </row>
    <row r="107" spans="1:11" ht="18.75" customHeight="1">
      <c r="A107" s="26" t="s">
        <v>76</v>
      </c>
      <c r="B107" s="27">
        <v>1011598.39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1011598.39</v>
      </c>
    </row>
    <row r="108" spans="1:11" ht="18.75" customHeight="1">
      <c r="A108" s="26" t="s">
        <v>77</v>
      </c>
      <c r="B108" s="41">
        <v>0</v>
      </c>
      <c r="C108" s="27">
        <f>+C97</f>
        <v>1902608.3100000003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1902608.3100000003</v>
      </c>
    </row>
    <row r="109" spans="1:11" ht="18.75" customHeight="1">
      <c r="A109" s="26" t="s">
        <v>78</v>
      </c>
      <c r="B109" s="41">
        <v>0</v>
      </c>
      <c r="C109" s="41">
        <v>0</v>
      </c>
      <c r="D109" s="27">
        <f>+D97</f>
        <v>2307064.48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2307064.48</v>
      </c>
    </row>
    <row r="110" spans="1:11" ht="18.75" customHeight="1">
      <c r="A110" s="26" t="s">
        <v>95</v>
      </c>
      <c r="B110" s="41">
        <v>0</v>
      </c>
      <c r="C110" s="41">
        <v>0</v>
      </c>
      <c r="D110" s="41">
        <v>0</v>
      </c>
      <c r="E110" s="27">
        <f>+E97</f>
        <v>1177962.99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1177962.99</v>
      </c>
    </row>
    <row r="111" spans="1:11" ht="18.75" customHeight="1">
      <c r="A111" s="26" t="s">
        <v>96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97</v>
      </c>
      <c r="B112" s="41">
        <v>0</v>
      </c>
      <c r="C112" s="41">
        <v>0</v>
      </c>
      <c r="D112" s="41">
        <v>0</v>
      </c>
      <c r="E112" s="41">
        <v>0</v>
      </c>
      <c r="F112" s="27">
        <v>323144.8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323144.8</v>
      </c>
    </row>
    <row r="113" spans="1:11" ht="18.75" customHeight="1">
      <c r="A113" s="26" t="s">
        <v>98</v>
      </c>
      <c r="B113" s="41">
        <v>0</v>
      </c>
      <c r="C113" s="41">
        <v>0</v>
      </c>
      <c r="D113" s="41">
        <v>0</v>
      </c>
      <c r="E113" s="41">
        <v>0</v>
      </c>
      <c r="F113" s="27">
        <v>606238.51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606238.51</v>
      </c>
    </row>
    <row r="114" spans="1:11" ht="18.75" customHeight="1">
      <c r="A114" s="26" t="s">
        <v>99</v>
      </c>
      <c r="B114" s="41">
        <v>0</v>
      </c>
      <c r="C114" s="41">
        <v>0</v>
      </c>
      <c r="D114" s="41">
        <v>0</v>
      </c>
      <c r="E114" s="41">
        <v>0</v>
      </c>
      <c r="F114" s="27">
        <v>736511.44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736511.44</v>
      </c>
    </row>
    <row r="115" spans="1:11" ht="18.75" customHeight="1">
      <c r="A115" s="26" t="s">
        <v>100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683397.04</v>
      </c>
      <c r="H115" s="41">
        <v>0</v>
      </c>
      <c r="I115" s="41">
        <v>0</v>
      </c>
      <c r="J115" s="41">
        <v>0</v>
      </c>
      <c r="K115" s="42">
        <f t="shared" si="22"/>
        <v>683397.04</v>
      </c>
    </row>
    <row r="116" spans="1:11" ht="18.75" customHeight="1">
      <c r="A116" s="26" t="s">
        <v>101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54813.83</v>
      </c>
      <c r="H116" s="41">
        <v>0</v>
      </c>
      <c r="I116" s="41">
        <v>0</v>
      </c>
      <c r="J116" s="41">
        <v>0</v>
      </c>
      <c r="K116" s="42">
        <f t="shared" si="22"/>
        <v>54813.83</v>
      </c>
    </row>
    <row r="117" spans="1:11" ht="18.75" customHeight="1">
      <c r="A117" s="26" t="s">
        <v>102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385864.45</v>
      </c>
      <c r="H117" s="41">
        <v>0</v>
      </c>
      <c r="I117" s="41">
        <v>0</v>
      </c>
      <c r="J117" s="41">
        <v>0</v>
      </c>
      <c r="K117" s="42">
        <f t="shared" si="22"/>
        <v>385864.45</v>
      </c>
    </row>
    <row r="118" spans="1:11" ht="18.75" customHeight="1">
      <c r="A118" s="26" t="s">
        <v>103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347928.06</v>
      </c>
      <c r="H118" s="41">
        <v>0</v>
      </c>
      <c r="I118" s="41">
        <v>0</v>
      </c>
      <c r="J118" s="41">
        <v>0</v>
      </c>
      <c r="K118" s="42">
        <f t="shared" si="22"/>
        <v>347928.06</v>
      </c>
    </row>
    <row r="119" spans="1:11" ht="18.75" customHeight="1">
      <c r="A119" s="26" t="s">
        <v>104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865712.96</v>
      </c>
      <c r="H119" s="41">
        <v>0</v>
      </c>
      <c r="I119" s="41">
        <v>0</v>
      </c>
      <c r="J119" s="41">
        <v>0</v>
      </c>
      <c r="K119" s="42">
        <f t="shared" si="22"/>
        <v>865712.96</v>
      </c>
    </row>
    <row r="120" spans="1:11" ht="18.75" customHeight="1">
      <c r="A120" s="26" t="s">
        <v>105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430376.49</v>
      </c>
      <c r="I120" s="41">
        <v>0</v>
      </c>
      <c r="J120" s="41">
        <v>0</v>
      </c>
      <c r="K120" s="42">
        <f t="shared" si="22"/>
        <v>430376.49</v>
      </c>
    </row>
    <row r="121" spans="1:11" ht="18.75" customHeight="1">
      <c r="A121" s="26" t="s">
        <v>106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790271.16</v>
      </c>
      <c r="I121" s="41">
        <v>0</v>
      </c>
      <c r="J121" s="41">
        <v>0</v>
      </c>
      <c r="K121" s="42">
        <f t="shared" si="22"/>
        <v>790271.16</v>
      </c>
    </row>
    <row r="122" spans="1:11" ht="18.75" customHeight="1">
      <c r="A122" s="26" t="s">
        <v>107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470030.23</v>
      </c>
      <c r="J122" s="41">
        <v>0</v>
      </c>
      <c r="K122" s="42">
        <f t="shared" si="22"/>
        <v>470030.23</v>
      </c>
    </row>
    <row r="123" spans="1:11" ht="18.75" customHeight="1">
      <c r="A123" s="28" t="s">
        <v>108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747277.24</v>
      </c>
      <c r="K123" s="45">
        <f t="shared" si="22"/>
        <v>747277.24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2014-12-12T17:10:36Z</dcterms:modified>
  <cp:category/>
  <cp:version/>
  <cp:contentType/>
  <cp:contentStatus/>
</cp:coreProperties>
</file>