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externalReferences>
    <externalReference r:id="rId4"/>
  </externalReference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<sst xmlns="http://schemas.openxmlformats.org/spreadsheetml/2006/main" count="127" uniqueCount="127">
  <si>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</si>
  <si>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</si>
  <si>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</si>
  <si>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</si>
  <si>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</si>
  <si>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</si>
  <si>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</si>
  <si>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</si>
  <si>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</si>
  <si>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</si>
  <si>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</si>
  <si>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</si>
  <si>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</si>
  <si>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</si>
  <si>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</si>
  <si>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</si>
  <si>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</si>
  <si>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</si>
  <si>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</si>
  <si>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</si>
  <si>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</si>
  <si>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</si>
  <si>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</si>
  <si>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</si>
  <si>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</si>
  <si>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</si>
  <si>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</si>
  <si>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</si>
  <si>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</si>
  <si>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</si>
  <si>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</si>
  <si>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</si>
  <si>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</si>
  <si>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</si>
  <si>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</si>
  <si>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</si>
  <si>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</si>
  <si>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</si>
  <si>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</si>
  <si>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</si>
  <si>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</si>
  <si>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</si>
  <si>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</si>
  <si>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</si>
  <si>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</si>
  <si>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</si>
  <si>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</si>
  <si>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</si>
  <si>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</si>
  <si>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</si>
  <si>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</si>
  <si>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</si>
  <si>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</si>
  <si>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</si>
  <si>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</si>
  <si>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</si>
  <si>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</si>
  <si>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</si>
  <si>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</si>
  <si>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</si>
  <si>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</si>
  <si>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</si>
  <si>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</si>
  <si>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</si>
  <si>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</si>
  <si>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</si>
  <si>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</si>
  <si>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</si>
  <si>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</si>
  <si>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</si>
  <si>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</si>
  <si>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</si>
  <si>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</si>
  <si>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</si>
  <si>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</si>
  <si>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</si>
  <si>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</si>
  <si>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</si>
  <si>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</si>
  <si>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</si>
  <si>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</si>
  <si>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</si>
  <si>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</si>
  <si>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</si>
  <si>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</si>
  <si>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</si>
  <si>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</si>
  <si>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</si>
  <si>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</si>
  <si>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</si>
  <si>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</si>
  <si>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</si>
  <si>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</si>
  <si>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</si>
  <si>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</si>
  <si>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</si>
  <si>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</si>
  <si>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</si>
  <si>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</si>
  <si>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</si>
  <si>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</si>
  <si>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</si>
  <si>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</si>
  <si>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</si>
  <si>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</si>
  <si>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</si>
  <si>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</si>
  <si>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</si>
  <si>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</si>
  <si>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</si>
  <si>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</si>
  <si>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</si>
  <si>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</si>
  <si>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</si>
  <si>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</si>
  <si>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</si>
  <si>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</si>
  <si>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</si>
  <si>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</si>
  <si>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</si>
  <si>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</si>
  <si>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</si>
  <si>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</si>
  <si>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</si>
  <si>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2.3.  Pela Instalação de Validadores Eletrônicos</t>
  </si>
  <si>
    <t>5.1.3. Pela Instalação dos Validadores Eletrônicos (1 x 2.3)</t>
  </si>
  <si>
    <t>OPERAÇÃO 07/12/14 - VENCIMENTO 12/12/14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</si>
</sst>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[$R$ -416]* #,##0.00000_);_([$R$ -416]* \(#,##0.00000\);_([$R$ -416]* &quot;-&quot;??_);_(@_)"/>
    <numFmt numFmtId="177" formatCode="_([$R$ -416]* #,##0.000000_);_([$R$ -416]* \(#,##0.000000\);_([$R$ -416]* &quot;-&quot;??_);_(@_)"/>
    <numFmt numFmtId="178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78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8" fontId="32" fillId="35" borderId="4" xfId="46" applyNumberFormat="1" applyFont="1" applyFill="1" applyBorder="1" applyAlignment="1">
      <alignment horizontal="center" vertical="center"/>
    </xf>
    <xf numFmtId="43" fontId="32" fillId="35" borderId="4" xfId="53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170" fontId="32" fillId="35" borderId="4" xfId="46" applyFont="1" applyFill="1" applyBorder="1" applyAlignment="1">
      <alignment horizontal="center" vertical="center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L%20VALIDADORES\Validadores%202014\Validadores%20Controle%20da%20Instala&#231;&#227;o%20E%20TARIF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idadores Concessão"/>
      <sheetName val="Tarifa Desconto Concessão"/>
      <sheetName val="Pagamento Validador Concessão"/>
      <sheetName val="Validadores Local"/>
      <sheetName val="Tarifa desconto Local"/>
      <sheetName val="Pagamento Validador Local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0" t="s">
        <v>84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1">
      <c r="A2" s="71" t="s">
        <v>126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2" t="s">
        <v>15</v>
      </c>
      <c r="B4" s="74" t="s">
        <v>112</v>
      </c>
      <c r="C4" s="75"/>
      <c r="D4" s="75"/>
      <c r="E4" s="75"/>
      <c r="F4" s="75"/>
      <c r="G4" s="75"/>
      <c r="H4" s="75"/>
      <c r="I4" s="75"/>
      <c r="J4" s="76"/>
      <c r="K4" s="73" t="s">
        <v>16</v>
      </c>
    </row>
    <row r="5" spans="1:11" ht="38.25">
      <c r="A5" s="72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7" t="s">
        <v>111</v>
      </c>
      <c r="J5" s="77" t="s">
        <v>110</v>
      </c>
      <c r="K5" s="72"/>
    </row>
    <row r="6" spans="1:11" ht="18.75" customHeight="1">
      <c r="A6" s="7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8"/>
      <c r="J6" s="78"/>
      <c r="K6" s="72"/>
    </row>
    <row r="7" spans="1:12" ht="17.25" customHeight="1">
      <c r="A7" s="8" t="s">
        <v>30</v>
      </c>
      <c r="B7" s="9">
        <f aca="true" t="shared" si="0" ref="B7:K7">+B8+B20+B24+B27</f>
        <v>209906</v>
      </c>
      <c r="C7" s="9">
        <f t="shared" si="0"/>
        <v>295477</v>
      </c>
      <c r="D7" s="9">
        <f t="shared" si="0"/>
        <v>321589</v>
      </c>
      <c r="E7" s="9">
        <f t="shared" si="0"/>
        <v>175344</v>
      </c>
      <c r="F7" s="9">
        <f t="shared" si="0"/>
        <v>294029</v>
      </c>
      <c r="G7" s="9">
        <f t="shared" si="0"/>
        <v>434821</v>
      </c>
      <c r="H7" s="9">
        <f t="shared" si="0"/>
        <v>162562</v>
      </c>
      <c r="I7" s="9">
        <f t="shared" si="0"/>
        <v>35068</v>
      </c>
      <c r="J7" s="9">
        <f t="shared" si="0"/>
        <v>133385</v>
      </c>
      <c r="K7" s="9">
        <f t="shared" si="0"/>
        <v>2062181</v>
      </c>
      <c r="L7" s="53"/>
    </row>
    <row r="8" spans="1:11" ht="17.25" customHeight="1">
      <c r="A8" s="10" t="s">
        <v>119</v>
      </c>
      <c r="B8" s="11">
        <f>B9+B12+B16</f>
        <v>123001</v>
      </c>
      <c r="C8" s="11">
        <f aca="true" t="shared" si="1" ref="C8:J8">C9+C12+C16</f>
        <v>181920</v>
      </c>
      <c r="D8" s="11">
        <f t="shared" si="1"/>
        <v>185532</v>
      </c>
      <c r="E8" s="11">
        <f t="shared" si="1"/>
        <v>105433</v>
      </c>
      <c r="F8" s="11">
        <f t="shared" si="1"/>
        <v>160515</v>
      </c>
      <c r="G8" s="11">
        <f t="shared" si="1"/>
        <v>234921</v>
      </c>
      <c r="H8" s="11">
        <f t="shared" si="1"/>
        <v>101666</v>
      </c>
      <c r="I8" s="11">
        <f t="shared" si="1"/>
        <v>19093</v>
      </c>
      <c r="J8" s="11">
        <f t="shared" si="1"/>
        <v>77023</v>
      </c>
      <c r="K8" s="11">
        <f>SUM(B8:J8)</f>
        <v>1189104</v>
      </c>
    </row>
    <row r="9" spans="1:11" ht="17.25" customHeight="1">
      <c r="A9" s="15" t="s">
        <v>17</v>
      </c>
      <c r="B9" s="13">
        <f>+B10+B11</f>
        <v>28789</v>
      </c>
      <c r="C9" s="13">
        <f aca="true" t="shared" si="2" ref="C9:J9">+C10+C11</f>
        <v>46008</v>
      </c>
      <c r="D9" s="13">
        <f t="shared" si="2"/>
        <v>44460</v>
      </c>
      <c r="E9" s="13">
        <f t="shared" si="2"/>
        <v>24918</v>
      </c>
      <c r="F9" s="13">
        <f t="shared" si="2"/>
        <v>32960</v>
      </c>
      <c r="G9" s="13">
        <f t="shared" si="2"/>
        <v>37935</v>
      </c>
      <c r="H9" s="13">
        <f t="shared" si="2"/>
        <v>25844</v>
      </c>
      <c r="I9" s="13">
        <f t="shared" si="2"/>
        <v>5742</v>
      </c>
      <c r="J9" s="13">
        <f t="shared" si="2"/>
        <v>16573</v>
      </c>
      <c r="K9" s="11">
        <f>SUM(B9:J9)</f>
        <v>263229</v>
      </c>
    </row>
    <row r="10" spans="1:11" ht="17.25" customHeight="1">
      <c r="A10" s="30" t="s">
        <v>18</v>
      </c>
      <c r="B10" s="13">
        <v>28789</v>
      </c>
      <c r="C10" s="13">
        <v>46008</v>
      </c>
      <c r="D10" s="13">
        <v>44460</v>
      </c>
      <c r="E10" s="13">
        <v>24918</v>
      </c>
      <c r="F10" s="13">
        <v>32960</v>
      </c>
      <c r="G10" s="13">
        <v>37935</v>
      </c>
      <c r="H10" s="13">
        <v>25844</v>
      </c>
      <c r="I10" s="13">
        <v>5742</v>
      </c>
      <c r="J10" s="13">
        <v>16573</v>
      </c>
      <c r="K10" s="11">
        <f>SUM(B10:J10)</f>
        <v>263229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91007</v>
      </c>
      <c r="C12" s="17">
        <f t="shared" si="3"/>
        <v>131138</v>
      </c>
      <c r="D12" s="17">
        <f t="shared" si="3"/>
        <v>136711</v>
      </c>
      <c r="E12" s="17">
        <f t="shared" si="3"/>
        <v>78137</v>
      </c>
      <c r="F12" s="17">
        <f t="shared" si="3"/>
        <v>123454</v>
      </c>
      <c r="G12" s="17">
        <f t="shared" si="3"/>
        <v>191329</v>
      </c>
      <c r="H12" s="17">
        <f t="shared" si="3"/>
        <v>73535</v>
      </c>
      <c r="I12" s="17">
        <f t="shared" si="3"/>
        <v>12866</v>
      </c>
      <c r="J12" s="17">
        <f t="shared" si="3"/>
        <v>58625</v>
      </c>
      <c r="K12" s="11">
        <f aca="true" t="shared" si="4" ref="K12:K27">SUM(B12:J12)</f>
        <v>896802</v>
      </c>
    </row>
    <row r="13" spans="1:13" ht="17.25" customHeight="1">
      <c r="A13" s="14" t="s">
        <v>20</v>
      </c>
      <c r="B13" s="13">
        <v>40128</v>
      </c>
      <c r="C13" s="13">
        <v>61299</v>
      </c>
      <c r="D13" s="13">
        <v>65124</v>
      </c>
      <c r="E13" s="13">
        <v>37565</v>
      </c>
      <c r="F13" s="13">
        <v>55441</v>
      </c>
      <c r="G13" s="13">
        <v>81210</v>
      </c>
      <c r="H13" s="13">
        <v>30602</v>
      </c>
      <c r="I13" s="13">
        <v>6520</v>
      </c>
      <c r="J13" s="13">
        <v>28041</v>
      </c>
      <c r="K13" s="11">
        <f t="shared" si="4"/>
        <v>405930</v>
      </c>
      <c r="L13" s="53"/>
      <c r="M13" s="54"/>
    </row>
    <row r="14" spans="1:12" ht="17.25" customHeight="1">
      <c r="A14" s="14" t="s">
        <v>21</v>
      </c>
      <c r="B14" s="13">
        <v>41417</v>
      </c>
      <c r="C14" s="13">
        <v>55119</v>
      </c>
      <c r="D14" s="13">
        <v>58202</v>
      </c>
      <c r="E14" s="13">
        <v>32501</v>
      </c>
      <c r="F14" s="13">
        <v>56259</v>
      </c>
      <c r="G14" s="13">
        <v>94983</v>
      </c>
      <c r="H14" s="13">
        <v>35487</v>
      </c>
      <c r="I14" s="13">
        <v>4926</v>
      </c>
      <c r="J14" s="13">
        <v>24642</v>
      </c>
      <c r="K14" s="11">
        <f t="shared" si="4"/>
        <v>403536</v>
      </c>
      <c r="L14" s="53"/>
    </row>
    <row r="15" spans="1:11" ht="17.25" customHeight="1">
      <c r="A15" s="14" t="s">
        <v>22</v>
      </c>
      <c r="B15" s="13">
        <v>9462</v>
      </c>
      <c r="C15" s="13">
        <v>14720</v>
      </c>
      <c r="D15" s="13">
        <v>13385</v>
      </c>
      <c r="E15" s="13">
        <v>8071</v>
      </c>
      <c r="F15" s="13">
        <v>11754</v>
      </c>
      <c r="G15" s="13">
        <v>15136</v>
      </c>
      <c r="H15" s="13">
        <v>7446</v>
      </c>
      <c r="I15" s="13">
        <v>1420</v>
      </c>
      <c r="J15" s="13">
        <v>5942</v>
      </c>
      <c r="K15" s="11">
        <f t="shared" si="4"/>
        <v>87336</v>
      </c>
    </row>
    <row r="16" spans="1:11" ht="17.25" customHeight="1">
      <c r="A16" s="15" t="s">
        <v>115</v>
      </c>
      <c r="B16" s="13">
        <f>B17+B18+B19</f>
        <v>3205</v>
      </c>
      <c r="C16" s="13">
        <f aca="true" t="shared" si="5" ref="C16:J16">C17+C18+C19</f>
        <v>4774</v>
      </c>
      <c r="D16" s="13">
        <f t="shared" si="5"/>
        <v>4361</v>
      </c>
      <c r="E16" s="13">
        <f t="shared" si="5"/>
        <v>2378</v>
      </c>
      <c r="F16" s="13">
        <f t="shared" si="5"/>
        <v>4101</v>
      </c>
      <c r="G16" s="13">
        <f t="shared" si="5"/>
        <v>5657</v>
      </c>
      <c r="H16" s="13">
        <f t="shared" si="5"/>
        <v>2287</v>
      </c>
      <c r="I16" s="13">
        <f t="shared" si="5"/>
        <v>485</v>
      </c>
      <c r="J16" s="13">
        <f t="shared" si="5"/>
        <v>1825</v>
      </c>
      <c r="K16" s="11">
        <f t="shared" si="4"/>
        <v>29073</v>
      </c>
    </row>
    <row r="17" spans="1:11" ht="17.25" customHeight="1">
      <c r="A17" s="14" t="s">
        <v>116</v>
      </c>
      <c r="B17" s="13">
        <v>1721</v>
      </c>
      <c r="C17" s="13">
        <v>2609</v>
      </c>
      <c r="D17" s="13">
        <v>2357</v>
      </c>
      <c r="E17" s="13">
        <v>1352</v>
      </c>
      <c r="F17" s="13">
        <v>2248</v>
      </c>
      <c r="G17" s="13">
        <v>3154</v>
      </c>
      <c r="H17" s="13">
        <v>1396</v>
      </c>
      <c r="I17" s="13">
        <v>307</v>
      </c>
      <c r="J17" s="13">
        <v>967</v>
      </c>
      <c r="K17" s="11">
        <f t="shared" si="4"/>
        <v>16111</v>
      </c>
    </row>
    <row r="18" spans="1:11" ht="17.25" customHeight="1">
      <c r="A18" s="14" t="s">
        <v>117</v>
      </c>
      <c r="B18" s="13">
        <v>176</v>
      </c>
      <c r="C18" s="13">
        <v>275</v>
      </c>
      <c r="D18" s="13">
        <v>203</v>
      </c>
      <c r="E18" s="13">
        <v>129</v>
      </c>
      <c r="F18" s="13">
        <v>246</v>
      </c>
      <c r="G18" s="13">
        <v>477</v>
      </c>
      <c r="H18" s="13">
        <v>119</v>
      </c>
      <c r="I18" s="13">
        <v>21</v>
      </c>
      <c r="J18" s="13">
        <v>75</v>
      </c>
      <c r="K18" s="11">
        <f t="shared" si="4"/>
        <v>1721</v>
      </c>
    </row>
    <row r="19" spans="1:11" ht="17.25" customHeight="1">
      <c r="A19" s="14" t="s">
        <v>118</v>
      </c>
      <c r="B19" s="13">
        <v>1308</v>
      </c>
      <c r="C19" s="13">
        <v>1890</v>
      </c>
      <c r="D19" s="13">
        <v>1801</v>
      </c>
      <c r="E19" s="13">
        <v>897</v>
      </c>
      <c r="F19" s="13">
        <v>1607</v>
      </c>
      <c r="G19" s="13">
        <v>2026</v>
      </c>
      <c r="H19" s="13">
        <v>772</v>
      </c>
      <c r="I19" s="13">
        <v>157</v>
      </c>
      <c r="J19" s="13">
        <v>783</v>
      </c>
      <c r="K19" s="11">
        <f t="shared" si="4"/>
        <v>11241</v>
      </c>
    </row>
    <row r="20" spans="1:11" ht="17.25" customHeight="1">
      <c r="A20" s="16" t="s">
        <v>23</v>
      </c>
      <c r="B20" s="11">
        <f>+B21+B22+B23</f>
        <v>66726</v>
      </c>
      <c r="C20" s="11">
        <f aca="true" t="shared" si="6" ref="C20:J20">+C21+C22+C23</f>
        <v>82324</v>
      </c>
      <c r="D20" s="11">
        <f t="shared" si="6"/>
        <v>97584</v>
      </c>
      <c r="E20" s="11">
        <f t="shared" si="6"/>
        <v>50585</v>
      </c>
      <c r="F20" s="11">
        <f t="shared" si="6"/>
        <v>105028</v>
      </c>
      <c r="G20" s="11">
        <f t="shared" si="6"/>
        <v>169932</v>
      </c>
      <c r="H20" s="11">
        <f t="shared" si="6"/>
        <v>48034</v>
      </c>
      <c r="I20" s="11">
        <f t="shared" si="6"/>
        <v>10520</v>
      </c>
      <c r="J20" s="11">
        <f t="shared" si="6"/>
        <v>37877</v>
      </c>
      <c r="K20" s="11">
        <f t="shared" si="4"/>
        <v>668610</v>
      </c>
    </row>
    <row r="21" spans="1:12" ht="17.25" customHeight="1">
      <c r="A21" s="12" t="s">
        <v>24</v>
      </c>
      <c r="B21" s="13">
        <v>36437</v>
      </c>
      <c r="C21" s="13">
        <v>48930</v>
      </c>
      <c r="D21" s="13">
        <v>57680</v>
      </c>
      <c r="E21" s="13">
        <v>30514</v>
      </c>
      <c r="F21" s="13">
        <v>57870</v>
      </c>
      <c r="G21" s="13">
        <v>84760</v>
      </c>
      <c r="H21" s="13">
        <v>26727</v>
      </c>
      <c r="I21" s="13">
        <v>6851</v>
      </c>
      <c r="J21" s="13">
        <v>21582</v>
      </c>
      <c r="K21" s="11">
        <f t="shared" si="4"/>
        <v>371351</v>
      </c>
      <c r="L21" s="53"/>
    </row>
    <row r="22" spans="1:12" ht="17.25" customHeight="1">
      <c r="A22" s="12" t="s">
        <v>25</v>
      </c>
      <c r="B22" s="13">
        <v>24810</v>
      </c>
      <c r="C22" s="13">
        <v>26592</v>
      </c>
      <c r="D22" s="13">
        <v>32673</v>
      </c>
      <c r="E22" s="13">
        <v>16217</v>
      </c>
      <c r="F22" s="13">
        <v>39860</v>
      </c>
      <c r="G22" s="13">
        <v>74329</v>
      </c>
      <c r="H22" s="13">
        <v>17941</v>
      </c>
      <c r="I22" s="13">
        <v>2891</v>
      </c>
      <c r="J22" s="13">
        <v>13191</v>
      </c>
      <c r="K22" s="11">
        <f t="shared" si="4"/>
        <v>248504</v>
      </c>
      <c r="L22" s="53"/>
    </row>
    <row r="23" spans="1:11" ht="17.25" customHeight="1">
      <c r="A23" s="12" t="s">
        <v>26</v>
      </c>
      <c r="B23" s="13">
        <v>5479</v>
      </c>
      <c r="C23" s="13">
        <v>6802</v>
      </c>
      <c r="D23" s="13">
        <v>7231</v>
      </c>
      <c r="E23" s="13">
        <v>3854</v>
      </c>
      <c r="F23" s="13">
        <v>7298</v>
      </c>
      <c r="G23" s="13">
        <v>10843</v>
      </c>
      <c r="H23" s="13">
        <v>3366</v>
      </c>
      <c r="I23" s="13">
        <v>778</v>
      </c>
      <c r="J23" s="13">
        <v>3104</v>
      </c>
      <c r="K23" s="11">
        <f t="shared" si="4"/>
        <v>48755</v>
      </c>
    </row>
    <row r="24" spans="1:11" ht="17.25" customHeight="1">
      <c r="A24" s="16" t="s">
        <v>27</v>
      </c>
      <c r="B24" s="13">
        <v>20179</v>
      </c>
      <c r="C24" s="13">
        <v>31233</v>
      </c>
      <c r="D24" s="13">
        <v>38473</v>
      </c>
      <c r="E24" s="13">
        <v>19326</v>
      </c>
      <c r="F24" s="13">
        <v>28486</v>
      </c>
      <c r="G24" s="13">
        <v>29968</v>
      </c>
      <c r="H24" s="13">
        <v>11660</v>
      </c>
      <c r="I24" s="13">
        <v>5455</v>
      </c>
      <c r="J24" s="13">
        <v>18485</v>
      </c>
      <c r="K24" s="11">
        <f t="shared" si="4"/>
        <v>203265</v>
      </c>
    </row>
    <row r="25" spans="1:12" ht="17.25" customHeight="1">
      <c r="A25" s="12" t="s">
        <v>28</v>
      </c>
      <c r="B25" s="13">
        <v>12915</v>
      </c>
      <c r="C25" s="13">
        <v>19989</v>
      </c>
      <c r="D25" s="13">
        <v>24623</v>
      </c>
      <c r="E25" s="13">
        <v>12369</v>
      </c>
      <c r="F25" s="13">
        <v>18231</v>
      </c>
      <c r="G25" s="13">
        <v>19180</v>
      </c>
      <c r="H25" s="13">
        <v>7462</v>
      </c>
      <c r="I25" s="13">
        <v>3491</v>
      </c>
      <c r="J25" s="13">
        <v>11830</v>
      </c>
      <c r="K25" s="11">
        <f t="shared" si="4"/>
        <v>130090</v>
      </c>
      <c r="L25" s="53"/>
    </row>
    <row r="26" spans="1:12" ht="17.25" customHeight="1">
      <c r="A26" s="12" t="s">
        <v>29</v>
      </c>
      <c r="B26" s="13">
        <v>7264</v>
      </c>
      <c r="C26" s="13">
        <v>11244</v>
      </c>
      <c r="D26" s="13">
        <v>13850</v>
      </c>
      <c r="E26" s="13">
        <v>6957</v>
      </c>
      <c r="F26" s="13">
        <v>10255</v>
      </c>
      <c r="G26" s="13">
        <v>10788</v>
      </c>
      <c r="H26" s="13">
        <v>4198</v>
      </c>
      <c r="I26" s="13">
        <v>1964</v>
      </c>
      <c r="J26" s="13">
        <v>6655</v>
      </c>
      <c r="K26" s="11">
        <f t="shared" si="4"/>
        <v>73175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1202</v>
      </c>
      <c r="I27" s="11">
        <v>0</v>
      </c>
      <c r="J27" s="11">
        <v>0</v>
      </c>
      <c r="K27" s="11">
        <f t="shared" si="4"/>
        <v>1202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2.4134687</v>
      </c>
      <c r="C29" s="61">
        <f aca="true" t="shared" si="7" ref="C29:J29">SUM(C30:C33)</f>
        <v>2.753106</v>
      </c>
      <c r="D29" s="61">
        <f t="shared" si="7"/>
        <v>3.0994962299999997</v>
      </c>
      <c r="E29" s="61">
        <f t="shared" si="7"/>
        <v>2.63599431</v>
      </c>
      <c r="F29" s="61">
        <f t="shared" si="7"/>
        <v>2.5588839</v>
      </c>
      <c r="G29" s="61">
        <f t="shared" si="7"/>
        <v>2.2006566</v>
      </c>
      <c r="H29" s="61">
        <f t="shared" si="7"/>
        <v>2.523837</v>
      </c>
      <c r="I29" s="61">
        <f t="shared" si="7"/>
        <v>4.4807</v>
      </c>
      <c r="J29" s="61">
        <f t="shared" si="7"/>
        <v>2.6567</v>
      </c>
      <c r="K29" s="61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124</v>
      </c>
      <c r="B32" s="63">
        <v>-0.00023129999999999998</v>
      </c>
      <c r="C32" s="64">
        <v>0</v>
      </c>
      <c r="D32" s="63">
        <v>-3.77E-06</v>
      </c>
      <c r="E32" s="63">
        <v>-5.69E-06</v>
      </c>
      <c r="F32" s="63">
        <v>-0.0001161</v>
      </c>
      <c r="G32" s="63">
        <v>-0.0007434</v>
      </c>
      <c r="H32" s="63">
        <v>-0.000363</v>
      </c>
      <c r="I32" s="64">
        <v>0</v>
      </c>
      <c r="J32" s="64">
        <v>0</v>
      </c>
      <c r="K32" s="65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24751.79</v>
      </c>
      <c r="I35" s="19">
        <v>0</v>
      </c>
      <c r="J35" s="19">
        <v>0</v>
      </c>
      <c r="K35" s="23">
        <f>SUM(B35:J35)</f>
        <v>24751.79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66">
        <f>+B43</f>
        <v>192.6</v>
      </c>
      <c r="C39" s="65">
        <f aca="true" t="shared" si="8" ref="C39:J39">+C43</f>
        <v>0</v>
      </c>
      <c r="D39" s="66">
        <f t="shared" si="8"/>
        <v>4.28</v>
      </c>
      <c r="E39" s="65">
        <f t="shared" si="8"/>
        <v>4.28</v>
      </c>
      <c r="F39" s="66">
        <f t="shared" si="8"/>
        <v>128.4</v>
      </c>
      <c r="G39" s="66">
        <f t="shared" si="8"/>
        <v>1262.6</v>
      </c>
      <c r="H39" s="66">
        <f t="shared" si="8"/>
        <v>282.48</v>
      </c>
      <c r="I39" s="65">
        <f t="shared" si="8"/>
        <v>0</v>
      </c>
      <c r="J39" s="65">
        <f t="shared" si="8"/>
        <v>0</v>
      </c>
      <c r="K39" s="66">
        <f>SUM(B39:J39)</f>
        <v>1874.6399999999999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>SUM(B40:J40)</f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>SUM(B41:J41)</f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>SUM(B42:J42)</f>
        <v>0</v>
      </c>
    </row>
    <row r="43" spans="1:11" ht="17.25" customHeight="1">
      <c r="A43" s="16" t="s">
        <v>43</v>
      </c>
      <c r="B43" s="66">
        <f>ROUND(B44*B45,2)</f>
        <v>192.6</v>
      </c>
      <c r="C43" s="65">
        <v>0</v>
      </c>
      <c r="D43" s="66">
        <f>ROUND(D44*D45,2)</f>
        <v>4.28</v>
      </c>
      <c r="E43" s="66">
        <f>ROUND(E44*E45,2)</f>
        <v>4.28</v>
      </c>
      <c r="F43" s="66">
        <f>ROUND(F44*F45,2)</f>
        <v>128.4</v>
      </c>
      <c r="G43" s="66">
        <f>ROUND(G44*G45,2)</f>
        <v>1262.6</v>
      </c>
      <c r="H43" s="66">
        <f>ROUND(H44*H45,2)</f>
        <v>282.48</v>
      </c>
      <c r="I43" s="65">
        <v>0</v>
      </c>
      <c r="J43" s="65">
        <v>0</v>
      </c>
      <c r="K43" s="66">
        <f>SUM(B43:J43)</f>
        <v>1874.6399999999999</v>
      </c>
    </row>
    <row r="44" spans="1:11" ht="17.25" customHeight="1">
      <c r="A44" s="12" t="s">
        <v>44</v>
      </c>
      <c r="B44" s="67">
        <v>45</v>
      </c>
      <c r="C44" s="65">
        <v>0</v>
      </c>
      <c r="D44" s="67">
        <v>1</v>
      </c>
      <c r="E44" s="67">
        <v>1</v>
      </c>
      <c r="F44" s="67">
        <v>30</v>
      </c>
      <c r="G44" s="67">
        <v>295</v>
      </c>
      <c r="H44" s="67">
        <v>66</v>
      </c>
      <c r="I44" s="65">
        <v>0</v>
      </c>
      <c r="J44" s="65">
        <v>0</v>
      </c>
      <c r="K44" s="67">
        <f>SUM(B44:J44)</f>
        <v>438</v>
      </c>
    </row>
    <row r="45" spans="1:11" ht="17.25" customHeight="1">
      <c r="A45" s="12" t="s">
        <v>45</v>
      </c>
      <c r="B45" s="66">
        <v>4.28</v>
      </c>
      <c r="C45" s="65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5">
        <v>0</v>
      </c>
      <c r="J45" s="65">
        <v>0</v>
      </c>
      <c r="K45" s="66">
        <v>4.28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46</v>
      </c>
      <c r="B47" s="22">
        <f>+B48+B56</f>
        <v>524023.31999999995</v>
      </c>
      <c r="C47" s="22">
        <f aca="true" t="shared" si="9" ref="C47:H47">+C48+C56</f>
        <v>835648.61</v>
      </c>
      <c r="D47" s="22">
        <f t="shared" si="9"/>
        <v>1019615.63</v>
      </c>
      <c r="E47" s="22">
        <f t="shared" si="9"/>
        <v>483248.87000000005</v>
      </c>
      <c r="F47" s="22">
        <f t="shared" si="9"/>
        <v>773717.4199999999</v>
      </c>
      <c r="G47" s="22">
        <f t="shared" si="9"/>
        <v>986088.85</v>
      </c>
      <c r="H47" s="22">
        <f t="shared" si="9"/>
        <v>453597.1699999999</v>
      </c>
      <c r="I47" s="22">
        <f>+I48+I56</f>
        <v>157129.19</v>
      </c>
      <c r="J47" s="22">
        <f>+J48+J56</f>
        <v>367564.82</v>
      </c>
      <c r="K47" s="22">
        <f>SUM(B47:J47)</f>
        <v>5600633.880000001</v>
      </c>
    </row>
    <row r="48" spans="1:11" ht="17.25" customHeight="1">
      <c r="A48" s="16" t="s">
        <v>47</v>
      </c>
      <c r="B48" s="23">
        <f>SUM(B49:B55)</f>
        <v>506794.16</v>
      </c>
      <c r="C48" s="23">
        <f aca="true" t="shared" si="10" ref="C48:H48">SUM(C49:C55)</f>
        <v>813479.5</v>
      </c>
      <c r="D48" s="23">
        <f t="shared" si="10"/>
        <v>996768.18</v>
      </c>
      <c r="E48" s="23">
        <f t="shared" si="10"/>
        <v>462210.06000000006</v>
      </c>
      <c r="F48" s="23">
        <f t="shared" si="10"/>
        <v>752514.47</v>
      </c>
      <c r="G48" s="23">
        <f t="shared" si="10"/>
        <v>958154.2999999999</v>
      </c>
      <c r="H48" s="23">
        <f t="shared" si="10"/>
        <v>435314.25999999995</v>
      </c>
      <c r="I48" s="23">
        <f>SUM(I49:I55)</f>
        <v>157129.19</v>
      </c>
      <c r="J48" s="23">
        <f>SUM(J49:J55)</f>
        <v>354363.93</v>
      </c>
      <c r="K48" s="23">
        <f aca="true" t="shared" si="11" ref="K48:K56">SUM(B48:J48)</f>
        <v>5436728.05</v>
      </c>
    </row>
    <row r="49" spans="1:11" ht="17.25" customHeight="1">
      <c r="A49" s="35" t="s">
        <v>48</v>
      </c>
      <c r="B49" s="23">
        <f aca="true" t="shared" si="12" ref="B49:H49">ROUND(B30*B7,2)</f>
        <v>506650.11</v>
      </c>
      <c r="C49" s="23">
        <f t="shared" si="12"/>
        <v>811675.32</v>
      </c>
      <c r="D49" s="23">
        <f t="shared" si="12"/>
        <v>996765.11</v>
      </c>
      <c r="E49" s="23">
        <f t="shared" si="12"/>
        <v>462206.78</v>
      </c>
      <c r="F49" s="23">
        <f t="shared" si="12"/>
        <v>752420.21</v>
      </c>
      <c r="G49" s="23">
        <f t="shared" si="12"/>
        <v>957214.95</v>
      </c>
      <c r="H49" s="23">
        <f t="shared" si="12"/>
        <v>410339</v>
      </c>
      <c r="I49" s="23">
        <f>ROUND(I30*I7,2)</f>
        <v>157129.19</v>
      </c>
      <c r="J49" s="23">
        <f>ROUND(J30*J7,2)</f>
        <v>354363.93</v>
      </c>
      <c r="K49" s="23">
        <f t="shared" si="11"/>
        <v>5408764.600000001</v>
      </c>
    </row>
    <row r="50" spans="1:11" ht="17.25" customHeight="1">
      <c r="A50" s="35" t="s">
        <v>49</v>
      </c>
      <c r="B50" s="19">
        <v>0</v>
      </c>
      <c r="C50" s="23">
        <f>ROUND(C31*C7,2)</f>
        <v>1804.18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1804.18</v>
      </c>
    </row>
    <row r="51" spans="1:11" ht="17.25" customHeight="1">
      <c r="A51" s="68" t="s">
        <v>125</v>
      </c>
      <c r="B51" s="69">
        <f>ROUND(B32*B7,2)</f>
        <v>-48.55</v>
      </c>
      <c r="C51" s="65">
        <v>0</v>
      </c>
      <c r="D51" s="69">
        <f>ROUND(D32*D7,2)</f>
        <v>-1.21</v>
      </c>
      <c r="E51" s="69">
        <f>ROUND(E32*E7,2)</f>
        <v>-1</v>
      </c>
      <c r="F51" s="69">
        <f>ROUND(F32*F7,2)</f>
        <v>-34.14</v>
      </c>
      <c r="G51" s="69">
        <f>ROUND(G32*G7,2)</f>
        <v>-323.25</v>
      </c>
      <c r="H51" s="69">
        <f>ROUND(H32*H7,2)</f>
        <v>-59.01</v>
      </c>
      <c r="I51" s="65">
        <v>0</v>
      </c>
      <c r="J51" s="65">
        <v>0</v>
      </c>
      <c r="K51" s="69">
        <f>SUM(B51:J51)</f>
        <v>-467.15999999999997</v>
      </c>
    </row>
    <row r="52" spans="1:11" ht="17.25" customHeight="1">
      <c r="A52" s="35" t="s">
        <v>50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51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24751.79</v>
      </c>
      <c r="I53" s="32">
        <f>+I35</f>
        <v>0</v>
      </c>
      <c r="J53" s="32">
        <f>+J35</f>
        <v>0</v>
      </c>
      <c r="K53" s="23">
        <f t="shared" si="11"/>
        <v>24751.79</v>
      </c>
    </row>
    <row r="54" spans="1:11" ht="17.25" customHeight="1">
      <c r="A54" s="12" t="s">
        <v>52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53</v>
      </c>
      <c r="B55" s="37">
        <v>192.6</v>
      </c>
      <c r="C55" s="19">
        <v>0</v>
      </c>
      <c r="D55" s="37">
        <v>4.28</v>
      </c>
      <c r="E55" s="19">
        <v>4.28</v>
      </c>
      <c r="F55" s="37">
        <v>128.4</v>
      </c>
      <c r="G55" s="37">
        <v>1262.6</v>
      </c>
      <c r="H55" s="37">
        <v>282.48</v>
      </c>
      <c r="I55" s="19">
        <v>0</v>
      </c>
      <c r="J55" s="19">
        <v>0</v>
      </c>
      <c r="K55" s="23">
        <f t="shared" si="11"/>
        <v>1874.6399999999999</v>
      </c>
    </row>
    <row r="56" spans="1:11" ht="17.25" customHeight="1">
      <c r="A56" s="16" t="s">
        <v>54</v>
      </c>
      <c r="B56" s="37">
        <v>17229.16</v>
      </c>
      <c r="C56" s="37">
        <v>22169.11</v>
      </c>
      <c r="D56" s="37">
        <v>22847.45</v>
      </c>
      <c r="E56" s="37">
        <v>21038.81</v>
      </c>
      <c r="F56" s="37">
        <v>21202.95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1"/>
        <v>163905.83000000002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55</v>
      </c>
      <c r="B60" s="36">
        <f aca="true" t="shared" si="13" ref="B60:J60">+B61+B68+B94+B95</f>
        <v>-86367</v>
      </c>
      <c r="C60" s="36">
        <f t="shared" si="13"/>
        <v>-138187.13</v>
      </c>
      <c r="D60" s="36">
        <f t="shared" si="13"/>
        <v>-134465.75</v>
      </c>
      <c r="E60" s="36">
        <f t="shared" si="13"/>
        <v>-78764.97</v>
      </c>
      <c r="F60" s="36">
        <f t="shared" si="13"/>
        <v>-99260.65</v>
      </c>
      <c r="G60" s="36">
        <f t="shared" si="13"/>
        <v>-113823</v>
      </c>
      <c r="H60" s="36">
        <f t="shared" si="13"/>
        <v>-77532</v>
      </c>
      <c r="I60" s="36">
        <f t="shared" si="13"/>
        <v>-21189.82</v>
      </c>
      <c r="J60" s="36">
        <f t="shared" si="13"/>
        <v>-56298.41</v>
      </c>
      <c r="K60" s="36">
        <f>SUM(B60:J60)</f>
        <v>-805888.73</v>
      </c>
    </row>
    <row r="61" spans="1:11" ht="18.75" customHeight="1">
      <c r="A61" s="16" t="s">
        <v>80</v>
      </c>
      <c r="B61" s="36">
        <f aca="true" t="shared" si="14" ref="B61:J61">B62+B63+B64+B65+B66+B67</f>
        <v>-86367</v>
      </c>
      <c r="C61" s="36">
        <f t="shared" si="14"/>
        <v>-138024</v>
      </c>
      <c r="D61" s="36">
        <f t="shared" si="14"/>
        <v>-133380</v>
      </c>
      <c r="E61" s="36">
        <f t="shared" si="14"/>
        <v>-74754</v>
      </c>
      <c r="F61" s="36">
        <f t="shared" si="14"/>
        <v>-98880</v>
      </c>
      <c r="G61" s="36">
        <f t="shared" si="14"/>
        <v>-113805</v>
      </c>
      <c r="H61" s="36">
        <f t="shared" si="14"/>
        <v>-77532</v>
      </c>
      <c r="I61" s="36">
        <f t="shared" si="14"/>
        <v>-17226</v>
      </c>
      <c r="J61" s="36">
        <f t="shared" si="14"/>
        <v>-49719</v>
      </c>
      <c r="K61" s="36">
        <f aca="true" t="shared" si="15" ref="K61:K92">SUM(B61:J61)</f>
        <v>-789687</v>
      </c>
    </row>
    <row r="62" spans="1:11" ht="18.75" customHeight="1">
      <c r="A62" s="12" t="s">
        <v>81</v>
      </c>
      <c r="B62" s="36">
        <f>-ROUND(B9*$D$3,2)</f>
        <v>-86367</v>
      </c>
      <c r="C62" s="36">
        <f aca="true" t="shared" si="16" ref="C62:J62">-ROUND(C9*$D$3,2)</f>
        <v>-138024</v>
      </c>
      <c r="D62" s="36">
        <f t="shared" si="16"/>
        <v>-133380</v>
      </c>
      <c r="E62" s="36">
        <f t="shared" si="16"/>
        <v>-74754</v>
      </c>
      <c r="F62" s="36">
        <f t="shared" si="16"/>
        <v>-98880</v>
      </c>
      <c r="G62" s="36">
        <f t="shared" si="16"/>
        <v>-113805</v>
      </c>
      <c r="H62" s="36">
        <f t="shared" si="16"/>
        <v>-77532</v>
      </c>
      <c r="I62" s="36">
        <f t="shared" si="16"/>
        <v>-17226</v>
      </c>
      <c r="J62" s="36">
        <f t="shared" si="16"/>
        <v>-49719</v>
      </c>
      <c r="K62" s="36">
        <f t="shared" si="15"/>
        <v>-789687</v>
      </c>
    </row>
    <row r="63" spans="1:11" ht="18.75" customHeight="1">
      <c r="A63" s="12" t="s">
        <v>56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120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5"/>
        <v>0</v>
      </c>
    </row>
    <row r="65" spans="1:11" ht="18.75" customHeight="1">
      <c r="A65" s="12" t="s">
        <v>57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5"/>
        <v>0</v>
      </c>
    </row>
    <row r="66" spans="1:11" ht="18.75" customHeight="1">
      <c r="A66" s="12" t="s">
        <v>58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5"/>
        <v>0</v>
      </c>
    </row>
    <row r="67" spans="1:11" ht="18.75" customHeight="1">
      <c r="A67" s="12" t="s">
        <v>59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5"/>
        <v>0</v>
      </c>
    </row>
    <row r="68" spans="1:11" ht="18.75" customHeight="1">
      <c r="A68" s="12" t="s">
        <v>85</v>
      </c>
      <c r="B68" s="19">
        <v>0</v>
      </c>
      <c r="C68" s="36">
        <f aca="true" t="shared" si="17" ref="B68:J68">SUM(C69:C92)</f>
        <v>-163.13</v>
      </c>
      <c r="D68" s="36">
        <f t="shared" si="17"/>
        <v>-1085.75</v>
      </c>
      <c r="E68" s="36">
        <f t="shared" si="17"/>
        <v>-4010.97</v>
      </c>
      <c r="F68" s="36">
        <f t="shared" si="17"/>
        <v>-380.65</v>
      </c>
      <c r="G68" s="36">
        <f t="shared" si="17"/>
        <v>-18</v>
      </c>
      <c r="H68" s="19">
        <v>0</v>
      </c>
      <c r="I68" s="36">
        <f t="shared" si="17"/>
        <v>-3963.8199999999997</v>
      </c>
      <c r="J68" s="36">
        <f t="shared" si="17"/>
        <v>-6579.41</v>
      </c>
      <c r="K68" s="36">
        <f t="shared" si="15"/>
        <v>-16201.73</v>
      </c>
    </row>
    <row r="69" spans="1:11" ht="18.75" customHeight="1">
      <c r="A69" s="12" t="s">
        <v>60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5"/>
        <v>0</v>
      </c>
    </row>
    <row r="70" spans="1:11" ht="18.75" customHeight="1">
      <c r="A70" s="12" t="s">
        <v>61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62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63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64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65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66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67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68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69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71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72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73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74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83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86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87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49">
        <v>-4010.97</v>
      </c>
      <c r="F92" s="19">
        <v>0</v>
      </c>
      <c r="G92" s="19">
        <v>0</v>
      </c>
      <c r="H92" s="19">
        <v>0</v>
      </c>
      <c r="I92" s="49">
        <v>-1979.83</v>
      </c>
      <c r="J92" s="49">
        <v>-6579.41</v>
      </c>
      <c r="K92" s="49">
        <f t="shared" si="15"/>
        <v>-12570.21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89</v>
      </c>
      <c r="B97" s="24">
        <f aca="true" t="shared" si="19" ref="B97:H97">+B98+B99</f>
        <v>437656.31999999995</v>
      </c>
      <c r="C97" s="24">
        <f t="shared" si="19"/>
        <v>697461.48</v>
      </c>
      <c r="D97" s="24">
        <f t="shared" si="19"/>
        <v>885149.88</v>
      </c>
      <c r="E97" s="24">
        <f t="shared" si="19"/>
        <v>404483.9000000001</v>
      </c>
      <c r="F97" s="24">
        <f t="shared" si="19"/>
        <v>674456.7699999999</v>
      </c>
      <c r="G97" s="24">
        <f t="shared" si="19"/>
        <v>872265.85</v>
      </c>
      <c r="H97" s="24">
        <f t="shared" si="19"/>
        <v>376065.1699999999</v>
      </c>
      <c r="I97" s="24">
        <f>+I98+I99</f>
        <v>135939.37</v>
      </c>
      <c r="J97" s="24">
        <f>+J98+J99</f>
        <v>311266.41000000003</v>
      </c>
      <c r="K97" s="49">
        <f t="shared" si="18"/>
        <v>4794745.149999999</v>
      </c>
      <c r="L97" s="55"/>
    </row>
    <row r="98" spans="1:12" ht="18.75" customHeight="1">
      <c r="A98" s="16" t="s">
        <v>88</v>
      </c>
      <c r="B98" s="24">
        <f aca="true" t="shared" si="20" ref="B98:J98">+B48+B61+B68+B94</f>
        <v>420427.16</v>
      </c>
      <c r="C98" s="24">
        <f t="shared" si="20"/>
        <v>675292.37</v>
      </c>
      <c r="D98" s="24">
        <f t="shared" si="20"/>
        <v>862302.43</v>
      </c>
      <c r="E98" s="24">
        <f t="shared" si="20"/>
        <v>383445.0900000001</v>
      </c>
      <c r="F98" s="24">
        <f t="shared" si="20"/>
        <v>653253.82</v>
      </c>
      <c r="G98" s="24">
        <f t="shared" si="20"/>
        <v>844331.2999999999</v>
      </c>
      <c r="H98" s="24">
        <f t="shared" si="20"/>
        <v>357782.25999999995</v>
      </c>
      <c r="I98" s="24">
        <f t="shared" si="20"/>
        <v>135939.37</v>
      </c>
      <c r="J98" s="24">
        <f t="shared" si="20"/>
        <v>298065.52</v>
      </c>
      <c r="K98" s="49">
        <f t="shared" si="18"/>
        <v>4630839.32</v>
      </c>
      <c r="L98" s="55"/>
    </row>
    <row r="99" spans="1:11" ht="18" customHeight="1">
      <c r="A99" s="16" t="s">
        <v>121</v>
      </c>
      <c r="B99" s="24">
        <f aca="true" t="shared" si="21" ref="B99:J99">IF(+B56+B95+B100&lt;0,0,(B56+B95+B100))</f>
        <v>17229.16</v>
      </c>
      <c r="C99" s="24">
        <f>IF(+C56+C95+C100&lt;0,0,(C56+C95+C100))</f>
        <v>22169.11</v>
      </c>
      <c r="D99" s="24">
        <f t="shared" si="21"/>
        <v>22847.45</v>
      </c>
      <c r="E99" s="24">
        <f t="shared" si="21"/>
        <v>21038.81</v>
      </c>
      <c r="F99" s="24">
        <f t="shared" si="21"/>
        <v>21202.95</v>
      </c>
      <c r="G99" s="24">
        <f t="shared" si="21"/>
        <v>27934.55</v>
      </c>
      <c r="H99" s="24">
        <f t="shared" si="21"/>
        <v>18282.91</v>
      </c>
      <c r="I99" s="19">
        <f t="shared" si="21"/>
        <v>0</v>
      </c>
      <c r="J99" s="24">
        <f t="shared" si="21"/>
        <v>13200.89</v>
      </c>
      <c r="K99" s="49">
        <f t="shared" si="18"/>
        <v>163905.83000000002</v>
      </c>
    </row>
    <row r="100" spans="1:13" ht="18.75" customHeight="1">
      <c r="A100" s="16" t="s">
        <v>90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122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75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4794745.16</v>
      </c>
      <c r="L105" s="55"/>
    </row>
    <row r="106" spans="1:11" ht="18.75" customHeight="1">
      <c r="A106" s="26" t="s">
        <v>76</v>
      </c>
      <c r="B106" s="27">
        <v>56436.99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56436.99</v>
      </c>
    </row>
    <row r="107" spans="1:11" ht="18.75" customHeight="1">
      <c r="A107" s="26" t="s">
        <v>77</v>
      </c>
      <c r="B107" s="27">
        <v>381219.33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381219.33</v>
      </c>
    </row>
    <row r="108" spans="1:11" ht="18.75" customHeight="1">
      <c r="A108" s="26" t="s">
        <v>78</v>
      </c>
      <c r="B108" s="41">
        <v>0</v>
      </c>
      <c r="C108" s="27">
        <f>+C97</f>
        <v>697461.48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697461.48</v>
      </c>
    </row>
    <row r="109" spans="1:11" ht="18.75" customHeight="1">
      <c r="A109" s="26" t="s">
        <v>79</v>
      </c>
      <c r="B109" s="41">
        <v>0</v>
      </c>
      <c r="C109" s="41">
        <v>0</v>
      </c>
      <c r="D109" s="27">
        <f>+D97</f>
        <v>885149.88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885149.88</v>
      </c>
    </row>
    <row r="110" spans="1:11" ht="18.75" customHeight="1">
      <c r="A110" s="26" t="s">
        <v>96</v>
      </c>
      <c r="B110" s="41">
        <v>0</v>
      </c>
      <c r="C110" s="41">
        <v>0</v>
      </c>
      <c r="D110" s="41">
        <v>0</v>
      </c>
      <c r="E110" s="27">
        <f>+E97</f>
        <v>404483.9000000001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404483.9000000001</v>
      </c>
    </row>
    <row r="111" spans="1:11" ht="18.75" customHeight="1">
      <c r="A111" s="26" t="s">
        <v>97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98</v>
      </c>
      <c r="B112" s="41">
        <v>0</v>
      </c>
      <c r="C112" s="41">
        <v>0</v>
      </c>
      <c r="D112" s="41">
        <v>0</v>
      </c>
      <c r="E112" s="41">
        <v>0</v>
      </c>
      <c r="F112" s="27">
        <v>125217.04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125217.04</v>
      </c>
    </row>
    <row r="113" spans="1:11" ht="18.75" customHeight="1">
      <c r="A113" s="26" t="s">
        <v>99</v>
      </c>
      <c r="B113" s="41">
        <v>0</v>
      </c>
      <c r="C113" s="41">
        <v>0</v>
      </c>
      <c r="D113" s="41">
        <v>0</v>
      </c>
      <c r="E113" s="41">
        <v>0</v>
      </c>
      <c r="F113" s="27">
        <v>239809.36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239809.36</v>
      </c>
    </row>
    <row r="114" spans="1:11" ht="18.75" customHeight="1">
      <c r="A114" s="26" t="s">
        <v>100</v>
      </c>
      <c r="B114" s="41">
        <v>0</v>
      </c>
      <c r="C114" s="41">
        <v>0</v>
      </c>
      <c r="D114" s="41">
        <v>0</v>
      </c>
      <c r="E114" s="41">
        <v>0</v>
      </c>
      <c r="F114" s="27">
        <v>309430.37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309430.37</v>
      </c>
    </row>
    <row r="115" spans="1:11" ht="18.75" customHeight="1">
      <c r="A115" s="26" t="s">
        <v>101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252557.39</v>
      </c>
      <c r="H115" s="41">
        <v>0</v>
      </c>
      <c r="I115" s="41">
        <v>0</v>
      </c>
      <c r="J115" s="41">
        <v>0</v>
      </c>
      <c r="K115" s="42">
        <f t="shared" si="22"/>
        <v>252557.39</v>
      </c>
    </row>
    <row r="116" spans="1:11" ht="18.75" customHeight="1">
      <c r="A116" s="26" t="s">
        <v>102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25502.03</v>
      </c>
      <c r="H116" s="41">
        <v>0</v>
      </c>
      <c r="I116" s="41">
        <v>0</v>
      </c>
      <c r="J116" s="41">
        <v>0</v>
      </c>
      <c r="K116" s="42">
        <f t="shared" si="22"/>
        <v>25502.03</v>
      </c>
    </row>
    <row r="117" spans="1:11" ht="18.75" customHeight="1">
      <c r="A117" s="26" t="s">
        <v>103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145692.58</v>
      </c>
      <c r="H117" s="41">
        <v>0</v>
      </c>
      <c r="I117" s="41">
        <v>0</v>
      </c>
      <c r="J117" s="41">
        <v>0</v>
      </c>
      <c r="K117" s="42">
        <f t="shared" si="22"/>
        <v>145692.58</v>
      </c>
    </row>
    <row r="118" spans="1:11" ht="18.75" customHeight="1">
      <c r="A118" s="26" t="s">
        <v>104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123777.12</v>
      </c>
      <c r="H118" s="41">
        <v>0</v>
      </c>
      <c r="I118" s="41">
        <v>0</v>
      </c>
      <c r="J118" s="41">
        <v>0</v>
      </c>
      <c r="K118" s="42">
        <f t="shared" si="22"/>
        <v>123777.12</v>
      </c>
    </row>
    <row r="119" spans="1:11" ht="18.75" customHeight="1">
      <c r="A119" s="26" t="s">
        <v>105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324736.74</v>
      </c>
      <c r="H119" s="41">
        <v>0</v>
      </c>
      <c r="I119" s="41">
        <v>0</v>
      </c>
      <c r="J119" s="41">
        <v>0</v>
      </c>
      <c r="K119" s="42">
        <f t="shared" si="22"/>
        <v>324736.74</v>
      </c>
    </row>
    <row r="120" spans="1:11" ht="18.75" customHeight="1">
      <c r="A120" s="26" t="s">
        <v>106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126868.02</v>
      </c>
      <c r="I120" s="41">
        <v>0</v>
      </c>
      <c r="J120" s="41">
        <v>0</v>
      </c>
      <c r="K120" s="42">
        <f t="shared" si="22"/>
        <v>126868.02</v>
      </c>
    </row>
    <row r="121" spans="1:11" ht="18.75" customHeight="1">
      <c r="A121" s="26" t="s">
        <v>107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249197.15</v>
      </c>
      <c r="I121" s="41">
        <v>0</v>
      </c>
      <c r="J121" s="41">
        <v>0</v>
      </c>
      <c r="K121" s="42">
        <f t="shared" si="22"/>
        <v>249197.15</v>
      </c>
    </row>
    <row r="122" spans="1:11" ht="18.75" customHeight="1">
      <c r="A122" s="26" t="s">
        <v>108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135939.37</v>
      </c>
      <c r="J122" s="41">
        <v>0</v>
      </c>
      <c r="K122" s="42">
        <f t="shared" si="22"/>
        <v>135939.37</v>
      </c>
    </row>
    <row r="123" spans="1:11" ht="18.75" customHeight="1">
      <c r="A123" s="28" t="s">
        <v>109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311266.41</v>
      </c>
      <c r="K123" s="45">
        <f t="shared" si="22"/>
        <v>311266.41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2014-12-11T19:58:07Z</dcterms:modified>
  <cp:category/>
  <cp:version/>
  <cp:contentType/>
  <cp:contentStatus/>
</cp:coreProperties>
</file>