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externalReferences>
    <externalReference r:id="rId4"/>
  </externalReference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<sst xmlns="http://schemas.openxmlformats.org/spreadsheetml/2006/main" count="127" uniqueCount="127">
  <si>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</si>
  <si>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</si>
  <si>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</si>
  <si>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</si>
  <si>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</si>
  <si>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</si>
  <si>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</si>
  <si>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</si>
  <si>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</si>
  <si>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</si>
  <si>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</si>
  <si>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</si>
  <si>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</si>
  <si>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</si>
  <si>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</si>
  <si>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</si>
  <si>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</si>
  <si>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</si>
  <si>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</si>
  <si>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</si>
  <si>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</si>
  <si>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</si>
  <si>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</si>
  <si>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</si>
  <si>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</si>
  <si>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</si>
  <si>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</si>
  <si>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</si>
  <si>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</si>
  <si>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</si>
  <si>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</si>
  <si>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</si>
  <si>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</si>
  <si>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</si>
  <si>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</si>
  <si>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</si>
  <si>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</si>
  <si>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</si>
  <si>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</si>
  <si>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</si>
  <si>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</si>
  <si>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</si>
  <si>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</si>
  <si>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</si>
  <si>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</si>
  <si>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</si>
  <si>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</si>
  <si>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</si>
  <si>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</si>
  <si>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</si>
  <si>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</si>
  <si>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</si>
  <si>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</si>
  <si>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</si>
  <si>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</si>
  <si>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</si>
  <si>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</si>
  <si>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</si>
  <si>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</si>
  <si>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</si>
  <si>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</si>
  <si>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</si>
  <si>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</si>
  <si>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</si>
  <si>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</si>
  <si>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</si>
  <si>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</si>
  <si>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</si>
  <si>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</si>
  <si>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</si>
  <si>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</si>
  <si>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</si>
  <si>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</si>
  <si>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</si>
  <si>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</si>
  <si>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</si>
  <si>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</si>
  <si>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</si>
  <si>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</si>
  <si>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</si>
  <si>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</si>
  <si>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</si>
  <si>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</si>
  <si>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</si>
  <si>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</si>
  <si>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</si>
  <si>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</si>
  <si>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</si>
  <si>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</si>
  <si>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</si>
  <si>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</si>
  <si>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</si>
  <si>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</si>
  <si>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</si>
  <si>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</si>
  <si>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</si>
  <si>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</si>
  <si>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</si>
  <si>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</si>
  <si>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</si>
  <si>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</si>
  <si>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</si>
  <si>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</si>
  <si>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</si>
  <si>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</si>
  <si>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</si>
  <si>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</si>
  <si>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</si>
  <si>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</si>
  <si>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</si>
  <si>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</si>
  <si>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</si>
  <si>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</si>
  <si>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</si>
  <si>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</si>
  <si>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</si>
  <si>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</si>
  <si>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</si>
  <si>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</si>
  <si>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</si>
  <si>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</si>
  <si>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</si>
  <si>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</si>
  <si>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</si>
  <si>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2.3.  Pela Instalação de Validadores Eletrônicos</t>
  </si>
  <si>
    <t>5.1.3. Pela Instalação dos Validadores Eletrônicos (1 x 2.3)</t>
  </si>
  <si>
    <t>OPERAÇÃO 06/12/14 - VENCIMENTO 12/12/14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</si>
</sst>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[$R$ -416]* #,##0.00000_);_([$R$ -416]* \(#,##0.00000\);_([$R$ -416]* &quot;-&quot;??_);_(@_)"/>
    <numFmt numFmtId="177" formatCode="_([$R$ -416]* #,##0.000000_);_([$R$ -416]* \(#,##0.000000\);_([$R$ -416]* &quot;-&quot;??_);_(@_)"/>
    <numFmt numFmtId="178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78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8" fontId="32" fillId="35" borderId="4" xfId="46" applyNumberFormat="1" applyFont="1" applyFill="1" applyBorder="1" applyAlignment="1">
      <alignment horizontal="center" vertical="center"/>
    </xf>
    <xf numFmtId="43" fontId="32" fillId="35" borderId="4" xfId="53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170" fontId="32" fillId="35" borderId="4" xfId="46" applyFont="1" applyFill="1" applyBorder="1" applyAlignment="1">
      <alignment horizontal="center" vertical="center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L%20VALIDADORES\Validadores%202014\Validadores%20Controle%20da%20Instala&#231;&#227;o%20E%20TARIF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idadores Concessão"/>
      <sheetName val="Tarifa Desconto Concessão"/>
      <sheetName val="Pagamento Validador Concessão"/>
      <sheetName val="Validadores Local"/>
      <sheetName val="Tarifa desconto Local"/>
      <sheetName val="Pagamento Validador Local"/>
      <sheetName val="Plan2"/>
      <sheetName val="Plan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0" t="s">
        <v>84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21">
      <c r="A2" s="71" t="s">
        <v>126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72" t="s">
        <v>15</v>
      </c>
      <c r="B4" s="74" t="s">
        <v>112</v>
      </c>
      <c r="C4" s="75"/>
      <c r="D4" s="75"/>
      <c r="E4" s="75"/>
      <c r="F4" s="75"/>
      <c r="G4" s="75"/>
      <c r="H4" s="75"/>
      <c r="I4" s="75"/>
      <c r="J4" s="76"/>
      <c r="K4" s="73" t="s">
        <v>16</v>
      </c>
    </row>
    <row r="5" spans="1:11" ht="38.25">
      <c r="A5" s="72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77" t="s">
        <v>111</v>
      </c>
      <c r="J5" s="77" t="s">
        <v>110</v>
      </c>
      <c r="K5" s="72"/>
    </row>
    <row r="6" spans="1:11" ht="18.75" customHeight="1">
      <c r="A6" s="7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8"/>
      <c r="J6" s="78"/>
      <c r="K6" s="72"/>
    </row>
    <row r="7" spans="1:12" ht="17.25" customHeight="1">
      <c r="A7" s="8" t="s">
        <v>30</v>
      </c>
      <c r="B7" s="9">
        <f aca="true" t="shared" si="0" ref="B7:K7">+B8+B20+B24+B27</f>
        <v>365785</v>
      </c>
      <c r="C7" s="9">
        <f t="shared" si="0"/>
        <v>496904</v>
      </c>
      <c r="D7" s="9">
        <f t="shared" si="0"/>
        <v>577933</v>
      </c>
      <c r="E7" s="9">
        <f t="shared" si="0"/>
        <v>314315</v>
      </c>
      <c r="F7" s="9">
        <f t="shared" si="0"/>
        <v>478194</v>
      </c>
      <c r="G7" s="9">
        <f t="shared" si="0"/>
        <v>723826</v>
      </c>
      <c r="H7" s="9">
        <f t="shared" si="0"/>
        <v>297665</v>
      </c>
      <c r="I7" s="9">
        <f t="shared" si="0"/>
        <v>70285</v>
      </c>
      <c r="J7" s="9">
        <f t="shared" si="0"/>
        <v>213218</v>
      </c>
      <c r="K7" s="9">
        <f t="shared" si="0"/>
        <v>3538125</v>
      </c>
      <c r="L7" s="53"/>
    </row>
    <row r="8" spans="1:11" ht="17.25" customHeight="1">
      <c r="A8" s="10" t="s">
        <v>119</v>
      </c>
      <c r="B8" s="11">
        <f>B9+B12+B16</f>
        <v>221597</v>
      </c>
      <c r="C8" s="11">
        <f aca="true" t="shared" si="1" ref="C8:J8">C9+C12+C16</f>
        <v>309960</v>
      </c>
      <c r="D8" s="11">
        <f t="shared" si="1"/>
        <v>344221</v>
      </c>
      <c r="E8" s="11">
        <f t="shared" si="1"/>
        <v>192001</v>
      </c>
      <c r="F8" s="11">
        <f t="shared" si="1"/>
        <v>270577</v>
      </c>
      <c r="G8" s="11">
        <f t="shared" si="1"/>
        <v>399640</v>
      </c>
      <c r="H8" s="11">
        <f t="shared" si="1"/>
        <v>190469</v>
      </c>
      <c r="I8" s="11">
        <f t="shared" si="1"/>
        <v>39259</v>
      </c>
      <c r="J8" s="11">
        <f t="shared" si="1"/>
        <v>124072</v>
      </c>
      <c r="K8" s="11">
        <f>SUM(B8:J8)</f>
        <v>2091796</v>
      </c>
    </row>
    <row r="9" spans="1:11" ht="17.25" customHeight="1">
      <c r="A9" s="15" t="s">
        <v>17</v>
      </c>
      <c r="B9" s="13">
        <f>+B10+B11</f>
        <v>44788</v>
      </c>
      <c r="C9" s="13">
        <f aca="true" t="shared" si="2" ref="C9:J9">+C10+C11</f>
        <v>67347</v>
      </c>
      <c r="D9" s="13">
        <f t="shared" si="2"/>
        <v>69694</v>
      </c>
      <c r="E9" s="13">
        <f t="shared" si="2"/>
        <v>39542</v>
      </c>
      <c r="F9" s="13">
        <f t="shared" si="2"/>
        <v>45237</v>
      </c>
      <c r="G9" s="13">
        <f t="shared" si="2"/>
        <v>52374</v>
      </c>
      <c r="H9" s="13">
        <f t="shared" si="2"/>
        <v>43363</v>
      </c>
      <c r="I9" s="13">
        <f t="shared" si="2"/>
        <v>9698</v>
      </c>
      <c r="J9" s="13">
        <f t="shared" si="2"/>
        <v>21681</v>
      </c>
      <c r="K9" s="11">
        <f>SUM(B9:J9)</f>
        <v>393724</v>
      </c>
    </row>
    <row r="10" spans="1:11" ht="17.25" customHeight="1">
      <c r="A10" s="30" t="s">
        <v>18</v>
      </c>
      <c r="B10" s="13">
        <v>44788</v>
      </c>
      <c r="C10" s="13">
        <v>67347</v>
      </c>
      <c r="D10" s="13">
        <v>69694</v>
      </c>
      <c r="E10" s="13">
        <v>39542</v>
      </c>
      <c r="F10" s="13">
        <v>45237</v>
      </c>
      <c r="G10" s="13">
        <v>52374</v>
      </c>
      <c r="H10" s="13">
        <v>43363</v>
      </c>
      <c r="I10" s="13">
        <v>9698</v>
      </c>
      <c r="J10" s="13">
        <v>21681</v>
      </c>
      <c r="K10" s="11">
        <f>SUM(B10:J10)</f>
        <v>393724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171352</v>
      </c>
      <c r="C12" s="17">
        <f t="shared" si="3"/>
        <v>234763</v>
      </c>
      <c r="D12" s="17">
        <f t="shared" si="3"/>
        <v>267016</v>
      </c>
      <c r="E12" s="17">
        <f t="shared" si="3"/>
        <v>148019</v>
      </c>
      <c r="F12" s="17">
        <f t="shared" si="3"/>
        <v>218450</v>
      </c>
      <c r="G12" s="17">
        <f t="shared" si="3"/>
        <v>337501</v>
      </c>
      <c r="H12" s="17">
        <f t="shared" si="3"/>
        <v>143042</v>
      </c>
      <c r="I12" s="17">
        <f t="shared" si="3"/>
        <v>28502</v>
      </c>
      <c r="J12" s="17">
        <f t="shared" si="3"/>
        <v>99537</v>
      </c>
      <c r="K12" s="11">
        <f aca="true" t="shared" si="4" ref="K12:K27">SUM(B12:J12)</f>
        <v>1648182</v>
      </c>
    </row>
    <row r="13" spans="1:13" ht="17.25" customHeight="1">
      <c r="A13" s="14" t="s">
        <v>20</v>
      </c>
      <c r="B13" s="13">
        <v>79334</v>
      </c>
      <c r="C13" s="13">
        <v>115434</v>
      </c>
      <c r="D13" s="13">
        <v>134320</v>
      </c>
      <c r="E13" s="13">
        <v>74332</v>
      </c>
      <c r="F13" s="13">
        <v>104657</v>
      </c>
      <c r="G13" s="13">
        <v>154439</v>
      </c>
      <c r="H13" s="13">
        <v>64496</v>
      </c>
      <c r="I13" s="13">
        <v>15373</v>
      </c>
      <c r="J13" s="13">
        <v>49964</v>
      </c>
      <c r="K13" s="11">
        <f t="shared" si="4"/>
        <v>792349</v>
      </c>
      <c r="L13" s="53"/>
      <c r="M13" s="54"/>
    </row>
    <row r="14" spans="1:12" ht="17.25" customHeight="1">
      <c r="A14" s="14" t="s">
        <v>21</v>
      </c>
      <c r="B14" s="13">
        <v>74989</v>
      </c>
      <c r="C14" s="13">
        <v>94819</v>
      </c>
      <c r="D14" s="13">
        <v>107923</v>
      </c>
      <c r="E14" s="13">
        <v>59743</v>
      </c>
      <c r="F14" s="13">
        <v>93667</v>
      </c>
      <c r="G14" s="13">
        <v>157142</v>
      </c>
      <c r="H14" s="13">
        <v>64731</v>
      </c>
      <c r="I14" s="13">
        <v>10311</v>
      </c>
      <c r="J14" s="13">
        <v>39958</v>
      </c>
      <c r="K14" s="11">
        <f t="shared" si="4"/>
        <v>703283</v>
      </c>
      <c r="L14" s="53"/>
    </row>
    <row r="15" spans="1:11" ht="17.25" customHeight="1">
      <c r="A15" s="14" t="s">
        <v>22</v>
      </c>
      <c r="B15" s="13">
        <v>17029</v>
      </c>
      <c r="C15" s="13">
        <v>24510</v>
      </c>
      <c r="D15" s="13">
        <v>24773</v>
      </c>
      <c r="E15" s="13">
        <v>13944</v>
      </c>
      <c r="F15" s="13">
        <v>20126</v>
      </c>
      <c r="G15" s="13">
        <v>25920</v>
      </c>
      <c r="H15" s="13">
        <v>13815</v>
      </c>
      <c r="I15" s="13">
        <v>2818</v>
      </c>
      <c r="J15" s="13">
        <v>9615</v>
      </c>
      <c r="K15" s="11">
        <f t="shared" si="4"/>
        <v>152550</v>
      </c>
    </row>
    <row r="16" spans="1:11" ht="17.25" customHeight="1">
      <c r="A16" s="15" t="s">
        <v>115</v>
      </c>
      <c r="B16" s="13">
        <f>B17+B18+B19</f>
        <v>5457</v>
      </c>
      <c r="C16" s="13">
        <f aca="true" t="shared" si="5" ref="C16:J16">C17+C18+C19</f>
        <v>7850</v>
      </c>
      <c r="D16" s="13">
        <f t="shared" si="5"/>
        <v>7511</v>
      </c>
      <c r="E16" s="13">
        <f t="shared" si="5"/>
        <v>4440</v>
      </c>
      <c r="F16" s="13">
        <f t="shared" si="5"/>
        <v>6890</v>
      </c>
      <c r="G16" s="13">
        <f t="shared" si="5"/>
        <v>9765</v>
      </c>
      <c r="H16" s="13">
        <f t="shared" si="5"/>
        <v>4064</v>
      </c>
      <c r="I16" s="13">
        <f t="shared" si="5"/>
        <v>1059</v>
      </c>
      <c r="J16" s="13">
        <f t="shared" si="5"/>
        <v>2854</v>
      </c>
      <c r="K16" s="11">
        <f t="shared" si="4"/>
        <v>49890</v>
      </c>
    </row>
    <row r="17" spans="1:11" ht="17.25" customHeight="1">
      <c r="A17" s="14" t="s">
        <v>116</v>
      </c>
      <c r="B17" s="13">
        <v>2674</v>
      </c>
      <c r="C17" s="13">
        <v>3899</v>
      </c>
      <c r="D17" s="13">
        <v>3729</v>
      </c>
      <c r="E17" s="13">
        <v>2444</v>
      </c>
      <c r="F17" s="13">
        <v>3530</v>
      </c>
      <c r="G17" s="13">
        <v>5232</v>
      </c>
      <c r="H17" s="13">
        <v>2323</v>
      </c>
      <c r="I17" s="13">
        <v>599</v>
      </c>
      <c r="J17" s="13">
        <v>1404</v>
      </c>
      <c r="K17" s="11">
        <f t="shared" si="4"/>
        <v>25834</v>
      </c>
    </row>
    <row r="18" spans="1:11" ht="17.25" customHeight="1">
      <c r="A18" s="14" t="s">
        <v>117</v>
      </c>
      <c r="B18" s="13">
        <v>288</v>
      </c>
      <c r="C18" s="13">
        <v>423</v>
      </c>
      <c r="D18" s="13">
        <v>334</v>
      </c>
      <c r="E18" s="13">
        <v>271</v>
      </c>
      <c r="F18" s="13">
        <v>359</v>
      </c>
      <c r="G18" s="13">
        <v>664</v>
      </c>
      <c r="H18" s="13">
        <v>196</v>
      </c>
      <c r="I18" s="13">
        <v>42</v>
      </c>
      <c r="J18" s="13">
        <v>134</v>
      </c>
      <c r="K18" s="11">
        <f t="shared" si="4"/>
        <v>2711</v>
      </c>
    </row>
    <row r="19" spans="1:11" ht="17.25" customHeight="1">
      <c r="A19" s="14" t="s">
        <v>118</v>
      </c>
      <c r="B19" s="13">
        <v>2495</v>
      </c>
      <c r="C19" s="13">
        <v>3528</v>
      </c>
      <c r="D19" s="13">
        <v>3448</v>
      </c>
      <c r="E19" s="13">
        <v>1725</v>
      </c>
      <c r="F19" s="13">
        <v>3001</v>
      </c>
      <c r="G19" s="13">
        <v>3869</v>
      </c>
      <c r="H19" s="13">
        <v>1545</v>
      </c>
      <c r="I19" s="13">
        <v>418</v>
      </c>
      <c r="J19" s="13">
        <v>1316</v>
      </c>
      <c r="K19" s="11">
        <f t="shared" si="4"/>
        <v>21345</v>
      </c>
    </row>
    <row r="20" spans="1:11" ht="17.25" customHeight="1">
      <c r="A20" s="16" t="s">
        <v>23</v>
      </c>
      <c r="B20" s="11">
        <f>+B21+B22+B23</f>
        <v>111966</v>
      </c>
      <c r="C20" s="11">
        <f aca="true" t="shared" si="6" ref="C20:J20">+C21+C22+C23</f>
        <v>136936</v>
      </c>
      <c r="D20" s="11">
        <f t="shared" si="6"/>
        <v>170744</v>
      </c>
      <c r="E20" s="11">
        <f t="shared" si="6"/>
        <v>90497</v>
      </c>
      <c r="F20" s="11">
        <f t="shared" si="6"/>
        <v>164840</v>
      </c>
      <c r="G20" s="11">
        <f t="shared" si="6"/>
        <v>278118</v>
      </c>
      <c r="H20" s="11">
        <f t="shared" si="6"/>
        <v>84347</v>
      </c>
      <c r="I20" s="11">
        <f t="shared" si="6"/>
        <v>21260</v>
      </c>
      <c r="J20" s="11">
        <f t="shared" si="6"/>
        <v>60968</v>
      </c>
      <c r="K20" s="11">
        <f t="shared" si="4"/>
        <v>1119676</v>
      </c>
    </row>
    <row r="21" spans="1:12" ht="17.25" customHeight="1">
      <c r="A21" s="12" t="s">
        <v>24</v>
      </c>
      <c r="B21" s="13">
        <v>57301</v>
      </c>
      <c r="C21" s="13">
        <v>75989</v>
      </c>
      <c r="D21" s="13">
        <v>96036</v>
      </c>
      <c r="E21" s="13">
        <v>50724</v>
      </c>
      <c r="F21" s="13">
        <v>86387</v>
      </c>
      <c r="G21" s="13">
        <v>135726</v>
      </c>
      <c r="H21" s="13">
        <v>44383</v>
      </c>
      <c r="I21" s="13">
        <v>12539</v>
      </c>
      <c r="J21" s="13">
        <v>33283</v>
      </c>
      <c r="K21" s="11">
        <f t="shared" si="4"/>
        <v>592368</v>
      </c>
      <c r="L21" s="53"/>
    </row>
    <row r="22" spans="1:12" ht="17.25" customHeight="1">
      <c r="A22" s="12" t="s">
        <v>25</v>
      </c>
      <c r="B22" s="13">
        <v>44698</v>
      </c>
      <c r="C22" s="13">
        <v>48923</v>
      </c>
      <c r="D22" s="13">
        <v>61046</v>
      </c>
      <c r="E22" s="13">
        <v>33048</v>
      </c>
      <c r="F22" s="13">
        <v>65423</v>
      </c>
      <c r="G22" s="13">
        <v>123809</v>
      </c>
      <c r="H22" s="13">
        <v>33622</v>
      </c>
      <c r="I22" s="13">
        <v>6941</v>
      </c>
      <c r="J22" s="13">
        <v>22421</v>
      </c>
      <c r="K22" s="11">
        <f t="shared" si="4"/>
        <v>439931</v>
      </c>
      <c r="L22" s="53"/>
    </row>
    <row r="23" spans="1:11" ht="17.25" customHeight="1">
      <c r="A23" s="12" t="s">
        <v>26</v>
      </c>
      <c r="B23" s="13">
        <v>9967</v>
      </c>
      <c r="C23" s="13">
        <v>12024</v>
      </c>
      <c r="D23" s="13">
        <v>13662</v>
      </c>
      <c r="E23" s="13">
        <v>6725</v>
      </c>
      <c r="F23" s="13">
        <v>13030</v>
      </c>
      <c r="G23" s="13">
        <v>18583</v>
      </c>
      <c r="H23" s="13">
        <v>6342</v>
      </c>
      <c r="I23" s="13">
        <v>1780</v>
      </c>
      <c r="J23" s="13">
        <v>5264</v>
      </c>
      <c r="K23" s="11">
        <f t="shared" si="4"/>
        <v>87377</v>
      </c>
    </row>
    <row r="24" spans="1:11" ht="17.25" customHeight="1">
      <c r="A24" s="16" t="s">
        <v>27</v>
      </c>
      <c r="B24" s="13">
        <v>32222</v>
      </c>
      <c r="C24" s="13">
        <v>50008</v>
      </c>
      <c r="D24" s="13">
        <v>62968</v>
      </c>
      <c r="E24" s="13">
        <v>31817</v>
      </c>
      <c r="F24" s="13">
        <v>42777</v>
      </c>
      <c r="G24" s="13">
        <v>46068</v>
      </c>
      <c r="H24" s="13">
        <v>20718</v>
      </c>
      <c r="I24" s="13">
        <v>9766</v>
      </c>
      <c r="J24" s="13">
        <v>28178</v>
      </c>
      <c r="K24" s="11">
        <f t="shared" si="4"/>
        <v>324522</v>
      </c>
    </row>
    <row r="25" spans="1:12" ht="17.25" customHeight="1">
      <c r="A25" s="12" t="s">
        <v>28</v>
      </c>
      <c r="B25" s="13">
        <v>20622</v>
      </c>
      <c r="C25" s="13">
        <v>32005</v>
      </c>
      <c r="D25" s="13">
        <v>40300</v>
      </c>
      <c r="E25" s="13">
        <v>20363</v>
      </c>
      <c r="F25" s="13">
        <v>27377</v>
      </c>
      <c r="G25" s="13">
        <v>29484</v>
      </c>
      <c r="H25" s="13">
        <v>13260</v>
      </c>
      <c r="I25" s="13">
        <v>6250</v>
      </c>
      <c r="J25" s="13">
        <v>18034</v>
      </c>
      <c r="K25" s="11">
        <f t="shared" si="4"/>
        <v>207695</v>
      </c>
      <c r="L25" s="53"/>
    </row>
    <row r="26" spans="1:12" ht="17.25" customHeight="1">
      <c r="A26" s="12" t="s">
        <v>29</v>
      </c>
      <c r="B26" s="13">
        <v>11600</v>
      </c>
      <c r="C26" s="13">
        <v>18003</v>
      </c>
      <c r="D26" s="13">
        <v>22668</v>
      </c>
      <c r="E26" s="13">
        <v>11454</v>
      </c>
      <c r="F26" s="13">
        <v>15400</v>
      </c>
      <c r="G26" s="13">
        <v>16584</v>
      </c>
      <c r="H26" s="13">
        <v>7458</v>
      </c>
      <c r="I26" s="13">
        <v>3516</v>
      </c>
      <c r="J26" s="13">
        <v>10144</v>
      </c>
      <c r="K26" s="11">
        <f t="shared" si="4"/>
        <v>116827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2131</v>
      </c>
      <c r="I27" s="11">
        <v>0</v>
      </c>
      <c r="J27" s="11">
        <v>0</v>
      </c>
      <c r="K27" s="11">
        <f t="shared" si="4"/>
        <v>2131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61">
        <f>SUM(B30:B33)</f>
        <v>2.4134687</v>
      </c>
      <c r="C29" s="61">
        <f aca="true" t="shared" si="7" ref="C29:J29">SUM(C30:C33)</f>
        <v>2.753106</v>
      </c>
      <c r="D29" s="61">
        <f t="shared" si="7"/>
        <v>3.0994962299999997</v>
      </c>
      <c r="E29" s="61">
        <f t="shared" si="7"/>
        <v>2.63599431</v>
      </c>
      <c r="F29" s="61">
        <f t="shared" si="7"/>
        <v>2.5588839</v>
      </c>
      <c r="G29" s="61">
        <f t="shared" si="7"/>
        <v>2.20067424</v>
      </c>
      <c r="H29" s="61">
        <f t="shared" si="7"/>
        <v>2.523837</v>
      </c>
      <c r="I29" s="61">
        <f t="shared" si="7"/>
        <v>4.4807</v>
      </c>
      <c r="J29" s="61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3.0995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62" t="s">
        <v>124</v>
      </c>
      <c r="B32" s="63">
        <v>-0.00023129999999999998</v>
      </c>
      <c r="C32" s="64">
        <v>0</v>
      </c>
      <c r="D32" s="63">
        <v>-3.77E-06</v>
      </c>
      <c r="E32" s="63">
        <v>-5.69E-06</v>
      </c>
      <c r="F32" s="63">
        <v>-0.0001161</v>
      </c>
      <c r="G32" s="63">
        <v>-0.00072576</v>
      </c>
      <c r="H32" s="63">
        <v>-0.000363</v>
      </c>
      <c r="I32" s="64">
        <v>0</v>
      </c>
      <c r="J32" s="64">
        <v>0</v>
      </c>
      <c r="K32" s="65">
        <v>0</v>
      </c>
    </row>
    <row r="33" spans="1:11" ht="17.25" customHeight="1">
      <c r="A33" s="31" t="s">
        <v>36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82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22406.81</v>
      </c>
      <c r="I35" s="19">
        <v>0</v>
      </c>
      <c r="J35" s="19">
        <v>0</v>
      </c>
      <c r="K35" s="23">
        <f>SUM(B35:J35)</f>
        <v>22406.81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66">
        <f>+B43</f>
        <v>192.6</v>
      </c>
      <c r="C39" s="65">
        <f aca="true" t="shared" si="8" ref="C39:J39">+C43</f>
        <v>0</v>
      </c>
      <c r="D39" s="66">
        <f t="shared" si="8"/>
        <v>4.28</v>
      </c>
      <c r="E39" s="65">
        <f t="shared" si="8"/>
        <v>4.28</v>
      </c>
      <c r="F39" s="66">
        <f t="shared" si="8"/>
        <v>128.4</v>
      </c>
      <c r="G39" s="66">
        <f t="shared" si="8"/>
        <v>1232.64</v>
      </c>
      <c r="H39" s="66">
        <f t="shared" si="8"/>
        <v>282.48</v>
      </c>
      <c r="I39" s="65">
        <f t="shared" si="8"/>
        <v>0</v>
      </c>
      <c r="J39" s="65">
        <f t="shared" si="8"/>
        <v>0</v>
      </c>
      <c r="K39" s="66">
        <f aca="true" t="shared" si="9" ref="K39:K44">SUM(B39:J39)</f>
        <v>1844.68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16" t="s">
        <v>43</v>
      </c>
      <c r="B43" s="66">
        <f>ROUND(B44*B45,2)</f>
        <v>192.6</v>
      </c>
      <c r="C43" s="65">
        <v>0</v>
      </c>
      <c r="D43" s="66">
        <f>ROUND(D44*D45,2)</f>
        <v>4.28</v>
      </c>
      <c r="E43" s="66">
        <f>ROUND(E44*E45,2)</f>
        <v>4.28</v>
      </c>
      <c r="F43" s="66">
        <f>ROUND(F44*F45,2)</f>
        <v>128.4</v>
      </c>
      <c r="G43" s="66">
        <f>ROUND(G44*G45,2)</f>
        <v>1232.64</v>
      </c>
      <c r="H43" s="66">
        <f>ROUND(H44*H45,2)</f>
        <v>282.48</v>
      </c>
      <c r="I43" s="65">
        <v>0</v>
      </c>
      <c r="J43" s="65">
        <v>0</v>
      </c>
      <c r="K43" s="66">
        <f t="shared" si="9"/>
        <v>1844.68</v>
      </c>
    </row>
    <row r="44" spans="1:11" ht="17.25" customHeight="1">
      <c r="A44" s="12" t="s">
        <v>44</v>
      </c>
      <c r="B44" s="67">
        <v>45</v>
      </c>
      <c r="C44" s="65">
        <v>0</v>
      </c>
      <c r="D44" s="67">
        <v>1</v>
      </c>
      <c r="E44" s="67">
        <v>1</v>
      </c>
      <c r="F44" s="67">
        <v>30</v>
      </c>
      <c r="G44" s="67">
        <v>288</v>
      </c>
      <c r="H44" s="67">
        <v>66</v>
      </c>
      <c r="I44" s="65">
        <v>0</v>
      </c>
      <c r="J44" s="65">
        <v>0</v>
      </c>
      <c r="K44" s="67">
        <f t="shared" si="9"/>
        <v>431</v>
      </c>
    </row>
    <row r="45" spans="1:11" ht="17.25" customHeight="1">
      <c r="A45" s="12" t="s">
        <v>45</v>
      </c>
      <c r="B45" s="66">
        <v>4.28</v>
      </c>
      <c r="C45" s="65">
        <v>0</v>
      </c>
      <c r="D45" s="66">
        <v>4.28</v>
      </c>
      <c r="E45" s="66">
        <v>4.28</v>
      </c>
      <c r="F45" s="66">
        <v>4.28</v>
      </c>
      <c r="G45" s="66">
        <v>4.28</v>
      </c>
      <c r="H45" s="66">
        <v>4.28</v>
      </c>
      <c r="I45" s="65">
        <v>0</v>
      </c>
      <c r="J45" s="65">
        <v>0</v>
      </c>
      <c r="K45" s="66">
        <v>4.28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46</v>
      </c>
      <c r="B47" s="22">
        <f>+B48+B56</f>
        <v>900232.4</v>
      </c>
      <c r="C47" s="22">
        <f aca="true" t="shared" si="10" ref="C47:H47">+C48+C56</f>
        <v>1390198.5000000002</v>
      </c>
      <c r="D47" s="22">
        <f t="shared" si="10"/>
        <v>1814152.8800000001</v>
      </c>
      <c r="E47" s="22">
        <f t="shared" si="10"/>
        <v>849575.64</v>
      </c>
      <c r="F47" s="22">
        <f t="shared" si="10"/>
        <v>1244974.2799999998</v>
      </c>
      <c r="G47" s="22">
        <f t="shared" si="10"/>
        <v>1622072.43</v>
      </c>
      <c r="H47" s="22">
        <f t="shared" si="10"/>
        <v>792230.14</v>
      </c>
      <c r="I47" s="22">
        <f>+I48+I56</f>
        <v>314926</v>
      </c>
      <c r="J47" s="22">
        <f>+J48+J56</f>
        <v>579657.15</v>
      </c>
      <c r="K47" s="22">
        <f>SUM(B47:J47)</f>
        <v>9508019.42</v>
      </c>
    </row>
    <row r="48" spans="1:11" ht="17.25" customHeight="1">
      <c r="A48" s="16" t="s">
        <v>47</v>
      </c>
      <c r="B48" s="23">
        <f>SUM(B49:B55)</f>
        <v>883003.24</v>
      </c>
      <c r="C48" s="23">
        <f aca="true" t="shared" si="11" ref="C48:H48">SUM(C49:C55)</f>
        <v>1368029.3900000001</v>
      </c>
      <c r="D48" s="23">
        <f t="shared" si="11"/>
        <v>1791305.4300000002</v>
      </c>
      <c r="E48" s="23">
        <f t="shared" si="11"/>
        <v>828536.83</v>
      </c>
      <c r="F48" s="23">
        <f t="shared" si="11"/>
        <v>1223771.3299999998</v>
      </c>
      <c r="G48" s="23">
        <f t="shared" si="11"/>
        <v>1594137.88</v>
      </c>
      <c r="H48" s="23">
        <f t="shared" si="11"/>
        <v>773947.23</v>
      </c>
      <c r="I48" s="23">
        <f>SUM(I49:I55)</f>
        <v>314926</v>
      </c>
      <c r="J48" s="23">
        <f>SUM(J49:J55)</f>
        <v>566456.26</v>
      </c>
      <c r="K48" s="23">
        <f aca="true" t="shared" si="12" ref="K48:K56">SUM(B48:J48)</f>
        <v>9344113.59</v>
      </c>
    </row>
    <row r="49" spans="1:11" ht="17.25" customHeight="1">
      <c r="A49" s="35" t="s">
        <v>48</v>
      </c>
      <c r="B49" s="23">
        <f aca="true" t="shared" si="13" ref="B49:H49">ROUND(B30*B7,2)</f>
        <v>882895.25</v>
      </c>
      <c r="C49" s="23">
        <f t="shared" si="13"/>
        <v>1364995.29</v>
      </c>
      <c r="D49" s="23">
        <f t="shared" si="13"/>
        <v>1791303.33</v>
      </c>
      <c r="E49" s="23">
        <f t="shared" si="13"/>
        <v>828534.34</v>
      </c>
      <c r="F49" s="23">
        <f t="shared" si="13"/>
        <v>1223698.45</v>
      </c>
      <c r="G49" s="23">
        <f t="shared" si="13"/>
        <v>1593430.56</v>
      </c>
      <c r="H49" s="23">
        <f t="shared" si="13"/>
        <v>751365.99</v>
      </c>
      <c r="I49" s="23">
        <f>ROUND(I30*I7,2)</f>
        <v>314926</v>
      </c>
      <c r="J49" s="23">
        <f>ROUND(J30*J7,2)</f>
        <v>566456.26</v>
      </c>
      <c r="K49" s="23">
        <f t="shared" si="12"/>
        <v>9317605.47</v>
      </c>
    </row>
    <row r="50" spans="1:11" ht="17.25" customHeight="1">
      <c r="A50" s="35" t="s">
        <v>49</v>
      </c>
      <c r="B50" s="19">
        <v>0</v>
      </c>
      <c r="C50" s="23">
        <f>ROUND(C31*C7,2)</f>
        <v>3034.1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2"/>
        <v>3034.1</v>
      </c>
    </row>
    <row r="51" spans="1:11" ht="17.25" customHeight="1">
      <c r="A51" s="68" t="s">
        <v>125</v>
      </c>
      <c r="B51" s="69">
        <f>ROUND(B32*B7,2)</f>
        <v>-84.61</v>
      </c>
      <c r="C51" s="65">
        <v>0</v>
      </c>
      <c r="D51" s="69">
        <f>ROUND(D32*D7,2)</f>
        <v>-2.18</v>
      </c>
      <c r="E51" s="69">
        <f>ROUND(E32*E7,2)</f>
        <v>-1.79</v>
      </c>
      <c r="F51" s="69">
        <f>ROUND(F32*F7,2)</f>
        <v>-55.52</v>
      </c>
      <c r="G51" s="69">
        <f>ROUND(G32*G7,2)</f>
        <v>-525.32</v>
      </c>
      <c r="H51" s="69">
        <f>ROUND(H32*H7,2)</f>
        <v>-108.05</v>
      </c>
      <c r="I51" s="65">
        <v>0</v>
      </c>
      <c r="J51" s="65">
        <v>0</v>
      </c>
      <c r="K51" s="69">
        <f>SUM(B51:J51)</f>
        <v>-777.47</v>
      </c>
    </row>
    <row r="52" spans="1:11" ht="17.25" customHeight="1">
      <c r="A52" s="35" t="s">
        <v>50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2"/>
        <v>0</v>
      </c>
    </row>
    <row r="53" spans="1:11" ht="17.25" customHeight="1">
      <c r="A53" s="12" t="s">
        <v>51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22406.81</v>
      </c>
      <c r="I53" s="32">
        <f>+I35</f>
        <v>0</v>
      </c>
      <c r="J53" s="32">
        <f>+J35</f>
        <v>0</v>
      </c>
      <c r="K53" s="23">
        <f t="shared" si="12"/>
        <v>22406.81</v>
      </c>
    </row>
    <row r="54" spans="1:11" ht="17.25" customHeight="1">
      <c r="A54" s="12" t="s">
        <v>52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2"/>
        <v>0</v>
      </c>
    </row>
    <row r="55" spans="1:11" ht="17.25" customHeight="1">
      <c r="A55" s="12" t="s">
        <v>53</v>
      </c>
      <c r="B55" s="37">
        <v>192.6</v>
      </c>
      <c r="C55" s="19">
        <v>0</v>
      </c>
      <c r="D55" s="37">
        <v>4.28</v>
      </c>
      <c r="E55" s="19">
        <v>4.28</v>
      </c>
      <c r="F55" s="37">
        <v>128.4</v>
      </c>
      <c r="G55" s="37">
        <v>1232.64</v>
      </c>
      <c r="H55" s="37">
        <v>282.48</v>
      </c>
      <c r="I55" s="19">
        <v>0</v>
      </c>
      <c r="J55" s="19">
        <v>0</v>
      </c>
      <c r="K55" s="23">
        <f t="shared" si="12"/>
        <v>1844.68</v>
      </c>
    </row>
    <row r="56" spans="1:11" ht="17.25" customHeight="1">
      <c r="A56" s="16" t="s">
        <v>54</v>
      </c>
      <c r="B56" s="37">
        <v>17229.16</v>
      </c>
      <c r="C56" s="37">
        <v>22169.11</v>
      </c>
      <c r="D56" s="37">
        <v>22847.45</v>
      </c>
      <c r="E56" s="37">
        <v>21038.81</v>
      </c>
      <c r="F56" s="37">
        <v>21202.95</v>
      </c>
      <c r="G56" s="37">
        <v>27934.55</v>
      </c>
      <c r="H56" s="37">
        <v>18282.91</v>
      </c>
      <c r="I56" s="19">
        <v>0</v>
      </c>
      <c r="J56" s="37">
        <v>13200.89</v>
      </c>
      <c r="K56" s="37">
        <f t="shared" si="12"/>
        <v>163905.83000000002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55</v>
      </c>
      <c r="B60" s="36">
        <f aca="true" t="shared" si="14" ref="B60:J60">+B61+B68+B94+B95</f>
        <v>-134364</v>
      </c>
      <c r="C60" s="36">
        <f t="shared" si="14"/>
        <v>-202204.13</v>
      </c>
      <c r="D60" s="36">
        <f t="shared" si="14"/>
        <v>-210167.75</v>
      </c>
      <c r="E60" s="36">
        <f t="shared" si="14"/>
        <v>-125677.48</v>
      </c>
      <c r="F60" s="36">
        <f t="shared" si="14"/>
        <v>-136091.65</v>
      </c>
      <c r="G60" s="36">
        <f t="shared" si="14"/>
        <v>-157140</v>
      </c>
      <c r="H60" s="36">
        <f t="shared" si="14"/>
        <v>-130089</v>
      </c>
      <c r="I60" s="36">
        <f t="shared" si="14"/>
        <v>-35046.06</v>
      </c>
      <c r="J60" s="36">
        <f t="shared" si="14"/>
        <v>-75418.86</v>
      </c>
      <c r="K60" s="36">
        <f>SUM(B60:J60)</f>
        <v>-1206198.9300000002</v>
      </c>
    </row>
    <row r="61" spans="1:11" ht="18.75" customHeight="1">
      <c r="A61" s="16" t="s">
        <v>80</v>
      </c>
      <c r="B61" s="36">
        <f aca="true" t="shared" si="15" ref="B61:J61">B62+B63+B64+B65+B66+B67</f>
        <v>-134364</v>
      </c>
      <c r="C61" s="36">
        <f t="shared" si="15"/>
        <v>-202041</v>
      </c>
      <c r="D61" s="36">
        <f t="shared" si="15"/>
        <v>-209082</v>
      </c>
      <c r="E61" s="36">
        <f t="shared" si="15"/>
        <v>-118626</v>
      </c>
      <c r="F61" s="36">
        <f t="shared" si="15"/>
        <v>-135711</v>
      </c>
      <c r="G61" s="36">
        <f t="shared" si="15"/>
        <v>-157122</v>
      </c>
      <c r="H61" s="36">
        <f t="shared" si="15"/>
        <v>-130089</v>
      </c>
      <c r="I61" s="36">
        <f t="shared" si="15"/>
        <v>-29094</v>
      </c>
      <c r="J61" s="36">
        <f t="shared" si="15"/>
        <v>-65043</v>
      </c>
      <c r="K61" s="36">
        <f aca="true" t="shared" si="16" ref="K61:K92">SUM(B61:J61)</f>
        <v>-1181172</v>
      </c>
    </row>
    <row r="62" spans="1:11" ht="18.75" customHeight="1">
      <c r="A62" s="12" t="s">
        <v>81</v>
      </c>
      <c r="B62" s="36">
        <f>-ROUND(B9*$D$3,2)</f>
        <v>-134364</v>
      </c>
      <c r="C62" s="36">
        <f aca="true" t="shared" si="17" ref="C62:J62">-ROUND(C9*$D$3,2)</f>
        <v>-202041</v>
      </c>
      <c r="D62" s="36">
        <f t="shared" si="17"/>
        <v>-209082</v>
      </c>
      <c r="E62" s="36">
        <f t="shared" si="17"/>
        <v>-118626</v>
      </c>
      <c r="F62" s="36">
        <f t="shared" si="17"/>
        <v>-135711</v>
      </c>
      <c r="G62" s="36">
        <f t="shared" si="17"/>
        <v>-157122</v>
      </c>
      <c r="H62" s="36">
        <f t="shared" si="17"/>
        <v>-130089</v>
      </c>
      <c r="I62" s="36">
        <f t="shared" si="17"/>
        <v>-29094</v>
      </c>
      <c r="J62" s="36">
        <f t="shared" si="17"/>
        <v>-65043</v>
      </c>
      <c r="K62" s="36">
        <f t="shared" si="16"/>
        <v>-1181172</v>
      </c>
    </row>
    <row r="63" spans="1:11" ht="18.75" customHeight="1">
      <c r="A63" s="12" t="s">
        <v>56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6"/>
        <v>0</v>
      </c>
    </row>
    <row r="64" spans="1:11" ht="18.75" customHeight="1">
      <c r="A64" s="12" t="s">
        <v>120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57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58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59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85</v>
      </c>
      <c r="B68" s="19">
        <v>0</v>
      </c>
      <c r="C68" s="36">
        <f aca="true" t="shared" si="18" ref="C68:J68">SUM(C69:C92)</f>
        <v>-163.13</v>
      </c>
      <c r="D68" s="36">
        <f t="shared" si="18"/>
        <v>-1085.75</v>
      </c>
      <c r="E68" s="36">
        <f t="shared" si="18"/>
        <v>-7051.48</v>
      </c>
      <c r="F68" s="36">
        <f t="shared" si="18"/>
        <v>-380.65</v>
      </c>
      <c r="G68" s="36">
        <f t="shared" si="18"/>
        <v>-18</v>
      </c>
      <c r="H68" s="19">
        <v>0</v>
      </c>
      <c r="I68" s="36">
        <f t="shared" si="18"/>
        <v>-5952.06</v>
      </c>
      <c r="J68" s="36">
        <f t="shared" si="18"/>
        <v>-10375.86</v>
      </c>
      <c r="K68" s="36">
        <f t="shared" si="16"/>
        <v>-25026.93</v>
      </c>
    </row>
    <row r="69" spans="1:11" ht="18.75" customHeight="1">
      <c r="A69" s="12" t="s">
        <v>60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</row>
    <row r="70" spans="1:11" ht="18.75" customHeight="1">
      <c r="A70" s="12" t="s">
        <v>61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6"/>
        <v>-199.13</v>
      </c>
    </row>
    <row r="71" spans="1:11" ht="18.75" customHeight="1">
      <c r="A71" s="12" t="s">
        <v>62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6"/>
        <v>-3432.3900000000003</v>
      </c>
    </row>
    <row r="72" spans="1:11" ht="18.75" customHeight="1">
      <c r="A72" s="12" t="s">
        <v>63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ht="18.75" customHeight="1">
      <c r="A73" s="35" t="s">
        <v>64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12" t="s">
        <v>65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6"/>
        <v>0</v>
      </c>
    </row>
    <row r="75" spans="1:11" ht="18.75" customHeight="1">
      <c r="A75" s="12" t="s">
        <v>66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6"/>
        <v>0</v>
      </c>
    </row>
    <row r="76" spans="1:11" ht="18.75" customHeight="1">
      <c r="A76" s="12" t="s">
        <v>67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6"/>
        <v>0</v>
      </c>
    </row>
    <row r="77" spans="1:11" ht="18.75" customHeight="1">
      <c r="A77" s="12" t="s">
        <v>68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6"/>
        <v>0</v>
      </c>
    </row>
    <row r="78" spans="1:11" ht="18.75" customHeight="1">
      <c r="A78" s="12" t="s">
        <v>69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6"/>
        <v>0</v>
      </c>
    </row>
    <row r="79" spans="1:11" ht="18.75" customHeight="1">
      <c r="A79" s="12" t="s">
        <v>70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6"/>
        <v>0</v>
      </c>
    </row>
    <row r="80" spans="1:11" ht="18.75" customHeight="1">
      <c r="A80" s="12" t="s">
        <v>71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6"/>
        <v>0</v>
      </c>
    </row>
    <row r="81" spans="1:11" ht="18.75" customHeight="1">
      <c r="A81" s="12" t="s">
        <v>72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6"/>
        <v>0</v>
      </c>
    </row>
    <row r="82" spans="1:11" ht="18.75" customHeight="1">
      <c r="A82" s="12" t="s">
        <v>73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6"/>
        <v>0</v>
      </c>
    </row>
    <row r="83" spans="1:11" ht="18.75" customHeight="1">
      <c r="A83" s="12" t="s">
        <v>74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6"/>
        <v>0</v>
      </c>
    </row>
    <row r="84" spans="1:11" ht="18.75" customHeight="1">
      <c r="A84" s="12" t="s">
        <v>83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6"/>
        <v>0</v>
      </c>
    </row>
    <row r="85" spans="1:11" ht="18.75" customHeight="1">
      <c r="A85" s="12" t="s">
        <v>86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6"/>
        <v>0</v>
      </c>
    </row>
    <row r="86" spans="1:11" ht="18.75" customHeight="1">
      <c r="A86" s="12" t="s">
        <v>87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6"/>
        <v>0</v>
      </c>
    </row>
    <row r="87" spans="1:11" ht="18.75" customHeight="1">
      <c r="A87" s="12" t="s">
        <v>91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6"/>
        <v>0</v>
      </c>
    </row>
    <row r="88" spans="1:11" ht="18.75" customHeight="1">
      <c r="A88" s="12" t="s">
        <v>92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6"/>
        <v>0</v>
      </c>
    </row>
    <row r="89" spans="1:11" ht="18.75" customHeight="1">
      <c r="A89" s="12" t="s">
        <v>93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6"/>
        <v>0</v>
      </c>
    </row>
    <row r="90" spans="1:12" ht="18.75" customHeight="1">
      <c r="A90" s="12" t="s">
        <v>94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6"/>
        <v>0</v>
      </c>
      <c r="L90" s="57"/>
    </row>
    <row r="91" spans="1:12" ht="18.75" customHeight="1">
      <c r="A91" s="12" t="s">
        <v>95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6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49">
        <v>-7051.48</v>
      </c>
      <c r="F92" s="19">
        <v>0</v>
      </c>
      <c r="G92" s="19">
        <v>0</v>
      </c>
      <c r="H92" s="19">
        <v>0</v>
      </c>
      <c r="I92" s="49">
        <v>-3968.07</v>
      </c>
      <c r="J92" s="49">
        <v>-10375.86</v>
      </c>
      <c r="K92" s="49">
        <f t="shared" si="16"/>
        <v>-21395.41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9" ref="K94:K100"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9"/>
        <v>0</v>
      </c>
      <c r="L96" s="55"/>
    </row>
    <row r="97" spans="1:12" ht="18.75" customHeight="1">
      <c r="A97" s="16" t="s">
        <v>89</v>
      </c>
      <c r="B97" s="24">
        <f aca="true" t="shared" si="20" ref="B97:H97">+B98+B99</f>
        <v>765868.4</v>
      </c>
      <c r="C97" s="24">
        <f t="shared" si="20"/>
        <v>1187994.3700000003</v>
      </c>
      <c r="D97" s="24">
        <f t="shared" si="20"/>
        <v>1603985.1300000001</v>
      </c>
      <c r="E97" s="24">
        <f t="shared" si="20"/>
        <v>723898.16</v>
      </c>
      <c r="F97" s="24">
        <f t="shared" si="20"/>
        <v>1108882.63</v>
      </c>
      <c r="G97" s="24">
        <f t="shared" si="20"/>
        <v>1464932.43</v>
      </c>
      <c r="H97" s="24">
        <f t="shared" si="20"/>
        <v>662141.14</v>
      </c>
      <c r="I97" s="24">
        <f>+I98+I99</f>
        <v>279879.94</v>
      </c>
      <c r="J97" s="24">
        <f>+J98+J99</f>
        <v>504238.29000000004</v>
      </c>
      <c r="K97" s="49">
        <f t="shared" si="19"/>
        <v>8301820.49</v>
      </c>
      <c r="L97" s="55"/>
    </row>
    <row r="98" spans="1:12" ht="18.75" customHeight="1">
      <c r="A98" s="16" t="s">
        <v>88</v>
      </c>
      <c r="B98" s="24">
        <f aca="true" t="shared" si="21" ref="B98:J98">+B48+B61+B68+B94</f>
        <v>748639.24</v>
      </c>
      <c r="C98" s="24">
        <f t="shared" si="21"/>
        <v>1165825.2600000002</v>
      </c>
      <c r="D98" s="24">
        <f t="shared" si="21"/>
        <v>1581137.6800000002</v>
      </c>
      <c r="E98" s="24">
        <f t="shared" si="21"/>
        <v>702859.35</v>
      </c>
      <c r="F98" s="24">
        <f t="shared" si="21"/>
        <v>1087679.68</v>
      </c>
      <c r="G98" s="24">
        <f t="shared" si="21"/>
        <v>1436997.88</v>
      </c>
      <c r="H98" s="24">
        <f t="shared" si="21"/>
        <v>643858.23</v>
      </c>
      <c r="I98" s="24">
        <f t="shared" si="21"/>
        <v>279879.94</v>
      </c>
      <c r="J98" s="24">
        <f t="shared" si="21"/>
        <v>491037.4</v>
      </c>
      <c r="K98" s="49">
        <f t="shared" si="19"/>
        <v>8137914.660000001</v>
      </c>
      <c r="L98" s="55"/>
    </row>
    <row r="99" spans="1:11" ht="18" customHeight="1">
      <c r="A99" s="16" t="s">
        <v>121</v>
      </c>
      <c r="B99" s="24">
        <f aca="true" t="shared" si="22" ref="B99:J99">IF(+B56+B95+B100&lt;0,0,(B56+B95+B100))</f>
        <v>17229.16</v>
      </c>
      <c r="C99" s="24">
        <f>IF(+C56+C95+C100&lt;0,0,(C56+C95+C100))</f>
        <v>22169.11</v>
      </c>
      <c r="D99" s="24">
        <f t="shared" si="22"/>
        <v>22847.45</v>
      </c>
      <c r="E99" s="24">
        <f t="shared" si="22"/>
        <v>21038.81</v>
      </c>
      <c r="F99" s="24">
        <f t="shared" si="22"/>
        <v>21202.95</v>
      </c>
      <c r="G99" s="24">
        <f t="shared" si="22"/>
        <v>27934.55</v>
      </c>
      <c r="H99" s="24">
        <f t="shared" si="22"/>
        <v>18282.91</v>
      </c>
      <c r="I99" s="19">
        <f t="shared" si="22"/>
        <v>0</v>
      </c>
      <c r="J99" s="24">
        <f t="shared" si="22"/>
        <v>13200.89</v>
      </c>
      <c r="K99" s="49">
        <f t="shared" si="19"/>
        <v>163905.83000000002</v>
      </c>
    </row>
    <row r="100" spans="1:13" ht="18.75" customHeight="1">
      <c r="A100" s="16" t="s">
        <v>90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9"/>
        <v>0</v>
      </c>
      <c r="M100" s="58"/>
    </row>
    <row r="101" spans="1:11" ht="18.75" customHeight="1">
      <c r="A101" s="16" t="s">
        <v>122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75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8301820.49</v>
      </c>
      <c r="L105" s="55"/>
    </row>
    <row r="106" spans="1:11" ht="18.75" customHeight="1">
      <c r="A106" s="26" t="s">
        <v>76</v>
      </c>
      <c r="B106" s="27">
        <v>98776.35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98776.35</v>
      </c>
    </row>
    <row r="107" spans="1:11" ht="18.75" customHeight="1">
      <c r="A107" s="26" t="s">
        <v>77</v>
      </c>
      <c r="B107" s="27">
        <v>667092.06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3" ref="K107:K123">SUM(B107:J107)</f>
        <v>667092.06</v>
      </c>
    </row>
    <row r="108" spans="1:11" ht="18.75" customHeight="1">
      <c r="A108" s="26" t="s">
        <v>78</v>
      </c>
      <c r="B108" s="41">
        <v>0</v>
      </c>
      <c r="C108" s="27">
        <f>+C97</f>
        <v>1187994.3700000003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3"/>
        <v>1187994.3700000003</v>
      </c>
    </row>
    <row r="109" spans="1:11" ht="18.75" customHeight="1">
      <c r="A109" s="26" t="s">
        <v>79</v>
      </c>
      <c r="B109" s="41">
        <v>0</v>
      </c>
      <c r="C109" s="41">
        <v>0</v>
      </c>
      <c r="D109" s="27">
        <f>+D97</f>
        <v>1603985.1300000001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3"/>
        <v>1603985.1300000001</v>
      </c>
    </row>
    <row r="110" spans="1:11" ht="18.75" customHeight="1">
      <c r="A110" s="26" t="s">
        <v>96</v>
      </c>
      <c r="B110" s="41">
        <v>0</v>
      </c>
      <c r="C110" s="41">
        <v>0</v>
      </c>
      <c r="D110" s="41">
        <v>0</v>
      </c>
      <c r="E110" s="27">
        <f>+E97</f>
        <v>723898.16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3"/>
        <v>723898.16</v>
      </c>
    </row>
    <row r="111" spans="1:11" ht="18.75" customHeight="1">
      <c r="A111" s="26" t="s">
        <v>97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3"/>
        <v>0</v>
      </c>
    </row>
    <row r="112" spans="1:11" ht="18.75" customHeight="1">
      <c r="A112" s="26" t="s">
        <v>98</v>
      </c>
      <c r="B112" s="41">
        <v>0</v>
      </c>
      <c r="C112" s="41">
        <v>0</v>
      </c>
      <c r="D112" s="41">
        <v>0</v>
      </c>
      <c r="E112" s="41">
        <v>0</v>
      </c>
      <c r="F112" s="27">
        <v>206107.13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3"/>
        <v>206107.13</v>
      </c>
    </row>
    <row r="113" spans="1:11" ht="18.75" customHeight="1">
      <c r="A113" s="26" t="s">
        <v>99</v>
      </c>
      <c r="B113" s="41">
        <v>0</v>
      </c>
      <c r="C113" s="41">
        <v>0</v>
      </c>
      <c r="D113" s="41">
        <v>0</v>
      </c>
      <c r="E113" s="41">
        <v>0</v>
      </c>
      <c r="F113" s="27">
        <v>393596.11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3"/>
        <v>393596.11</v>
      </c>
    </row>
    <row r="114" spans="1:11" ht="18.75" customHeight="1">
      <c r="A114" s="26" t="s">
        <v>100</v>
      </c>
      <c r="B114" s="41">
        <v>0</v>
      </c>
      <c r="C114" s="41">
        <v>0</v>
      </c>
      <c r="D114" s="41">
        <v>0</v>
      </c>
      <c r="E114" s="41">
        <v>0</v>
      </c>
      <c r="F114" s="27">
        <v>509179.38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3"/>
        <v>509179.38</v>
      </c>
    </row>
    <row r="115" spans="1:11" ht="18.75" customHeight="1">
      <c r="A115" s="26" t="s">
        <v>101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451227.84</v>
      </c>
      <c r="H115" s="41">
        <v>0</v>
      </c>
      <c r="I115" s="41">
        <v>0</v>
      </c>
      <c r="J115" s="41">
        <v>0</v>
      </c>
      <c r="K115" s="42">
        <f t="shared" si="23"/>
        <v>451227.84</v>
      </c>
    </row>
    <row r="116" spans="1:11" ht="18.75" customHeight="1">
      <c r="A116" s="26" t="s">
        <v>102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37355.36</v>
      </c>
      <c r="H116" s="41">
        <v>0</v>
      </c>
      <c r="I116" s="41">
        <v>0</v>
      </c>
      <c r="J116" s="41">
        <v>0</v>
      </c>
      <c r="K116" s="42">
        <f t="shared" si="23"/>
        <v>37355.36</v>
      </c>
    </row>
    <row r="117" spans="1:11" ht="18.75" customHeight="1">
      <c r="A117" s="26" t="s">
        <v>103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230367.92</v>
      </c>
      <c r="H117" s="41">
        <v>0</v>
      </c>
      <c r="I117" s="41">
        <v>0</v>
      </c>
      <c r="J117" s="41">
        <v>0</v>
      </c>
      <c r="K117" s="42">
        <f t="shared" si="23"/>
        <v>230367.92</v>
      </c>
    </row>
    <row r="118" spans="1:11" ht="18.75" customHeight="1">
      <c r="A118" s="26" t="s">
        <v>104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194742.01</v>
      </c>
      <c r="H118" s="41">
        <v>0</v>
      </c>
      <c r="I118" s="41">
        <v>0</v>
      </c>
      <c r="J118" s="41">
        <v>0</v>
      </c>
      <c r="K118" s="42">
        <f t="shared" si="23"/>
        <v>194742.01</v>
      </c>
    </row>
    <row r="119" spans="1:11" ht="18.75" customHeight="1">
      <c r="A119" s="26" t="s">
        <v>105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551239.29</v>
      </c>
      <c r="H119" s="41">
        <v>0</v>
      </c>
      <c r="I119" s="41">
        <v>0</v>
      </c>
      <c r="J119" s="41">
        <v>0</v>
      </c>
      <c r="K119" s="42">
        <f t="shared" si="23"/>
        <v>551239.29</v>
      </c>
    </row>
    <row r="120" spans="1:11" ht="18.75" customHeight="1">
      <c r="A120" s="26" t="s">
        <v>106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222789.3</v>
      </c>
      <c r="I120" s="41">
        <v>0</v>
      </c>
      <c r="J120" s="41">
        <v>0</v>
      </c>
      <c r="K120" s="42">
        <f t="shared" si="23"/>
        <v>222789.3</v>
      </c>
    </row>
    <row r="121" spans="1:11" ht="18.75" customHeight="1">
      <c r="A121" s="26" t="s">
        <v>107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439351.85</v>
      </c>
      <c r="I121" s="41">
        <v>0</v>
      </c>
      <c r="J121" s="41">
        <v>0</v>
      </c>
      <c r="K121" s="42">
        <f t="shared" si="23"/>
        <v>439351.85</v>
      </c>
    </row>
    <row r="122" spans="1:11" ht="18.75" customHeight="1">
      <c r="A122" s="26" t="s">
        <v>108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279879.94</v>
      </c>
      <c r="J122" s="41">
        <v>0</v>
      </c>
      <c r="K122" s="42">
        <f t="shared" si="23"/>
        <v>279879.94</v>
      </c>
    </row>
    <row r="123" spans="1:11" ht="18.75" customHeight="1">
      <c r="A123" s="28" t="s">
        <v>109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504238.29</v>
      </c>
      <c r="K123" s="45">
        <f t="shared" si="23"/>
        <v>504238.29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2014-12-11T19:59:32Z</dcterms:modified>
  <cp:category/>
  <cp:version/>
  <cp:contentType/>
  <cp:contentStatus/>
</cp:coreProperties>
</file>