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<sst xmlns="http://schemas.openxmlformats.org/spreadsheetml/2006/main" count="127" uniqueCount="127">
  <si>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</si>
  <si>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</si>
  <si>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</si>
  <si>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</si>
  <si>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</si>
  <si>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</si>
  <si>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</si>
  <si>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</si>
  <si>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</si>
  <si>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</si>
  <si>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</si>
  <si>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</si>
  <si>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</si>
  <si>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</si>
  <si>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</si>
  <si>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</si>
  <si>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</si>
  <si>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</si>
  <si>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</si>
  <si>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</si>
  <si>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</si>
  <si>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</si>
  <si>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</si>
  <si>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</si>
  <si>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</si>
  <si>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</si>
  <si>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</si>
  <si>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</si>
  <si>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</si>
  <si>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</si>
  <si>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</si>
  <si>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</si>
  <si>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</si>
  <si>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</si>
  <si>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</si>
  <si>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</si>
  <si>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</si>
  <si>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</si>
  <si>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</si>
  <si>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</si>
  <si>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</si>
  <si>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</si>
  <si>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</si>
  <si>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</si>
  <si>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</si>
  <si>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</si>
  <si>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</si>
  <si>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</si>
  <si>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</si>
  <si>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</si>
  <si>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</si>
  <si>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</si>
  <si>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</si>
  <si>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</si>
  <si>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</si>
  <si>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</si>
  <si>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</si>
  <si>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</si>
  <si>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</si>
  <si>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</si>
  <si>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</si>
  <si>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</si>
  <si>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</si>
  <si>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</si>
  <si>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</si>
  <si>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</si>
  <si>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</si>
  <si>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</si>
  <si>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</si>
  <si>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</si>
  <si>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</si>
  <si>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</si>
  <si>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</si>
  <si>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</si>
  <si>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</si>
  <si>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</si>
  <si>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</si>
  <si>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</si>
  <si>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</si>
  <si>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</si>
  <si>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</si>
  <si>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</si>
  <si>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</si>
  <si>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</si>
  <si>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</si>
  <si>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</si>
  <si>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</si>
  <si>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</si>
  <si>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</si>
  <si>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</si>
  <si>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</si>
  <si>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</si>
  <si>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</si>
  <si>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</si>
  <si>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</si>
  <si>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</si>
  <si>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</si>
  <si>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</si>
  <si>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</si>
  <si>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</si>
  <si>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</si>
  <si>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</si>
  <si>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</si>
  <si>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</si>
  <si>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</si>
  <si>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</si>
  <si>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</si>
  <si>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</si>
  <si>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</si>
  <si>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</si>
  <si>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</si>
  <si>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</si>
  <si>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</si>
  <si>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</si>
  <si>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</si>
  <si>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</si>
  <si>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</si>
  <si>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</si>
  <si>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</si>
  <si>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</si>
  <si>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</si>
  <si>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</si>
  <si>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</si>
  <si>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</si>
  <si>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03/12/14 - VENCIMENTO 10/12/14</t>
  </si>
  <si>
    <t>2.3.  Pela Instalação de Validadores Eletrônicos</t>
  </si>
  <si>
    <t>5.1.3. Pela Instalação dos Validadores Eletrônicos (1 x 2.3)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</si>
</sst>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[$R$ -416]* #,##0.00000000_);_([$R$ -416]* \(#,##0.00000000\);_([$R$ -416]* &quot;-&quot;??_);_(@_)"/>
    <numFmt numFmtId="177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0" fontId="32" fillId="35" borderId="4" xfId="0" applyFont="1" applyFill="1" applyBorder="1" applyAlignment="1">
      <alignment horizontal="left" vertical="center" wrapText="1" indent="2"/>
    </xf>
    <xf numFmtId="176" fontId="32" fillId="35" borderId="4" xfId="46" applyNumberFormat="1" applyFont="1" applyFill="1" applyBorder="1" applyAlignment="1">
      <alignment horizontal="center" vertical="center"/>
    </xf>
    <xf numFmtId="43" fontId="32" fillId="35" borderId="4" xfId="53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170" fontId="32" fillId="35" borderId="4" xfId="46" applyFont="1" applyFill="1" applyBorder="1" applyAlignment="1">
      <alignment horizontal="center" vertical="center"/>
    </xf>
    <xf numFmtId="172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6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L%20VALIDADORES\Validadores%202014\Validadores%20Controle%20da%20Instala&#231;&#227;o%20E%20TARIF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es Concessão"/>
      <sheetName val="Tarifa Desconto Concessão"/>
      <sheetName val="Pagamento Validador Concessão"/>
      <sheetName val="Validadores Local"/>
      <sheetName val="Tarifa desconto Local"/>
      <sheetName val="Pagamento Validador Local"/>
      <sheetName val="Plan2"/>
      <sheetName val="Plan3"/>
    </sheetNames>
    <sheetDataSet>
      <sheetData sheetId="0">
        <row r="5">
          <cell r="I5">
            <v>7</v>
          </cell>
        </row>
        <row r="9">
          <cell r="I9">
            <v>1</v>
          </cell>
        </row>
        <row r="16">
          <cell r="I16">
            <v>30</v>
          </cell>
        </row>
        <row r="20">
          <cell r="I20">
            <v>254</v>
          </cell>
        </row>
        <row r="23">
          <cell r="I23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112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111</v>
      </c>
      <c r="J5" s="68" t="s">
        <v>110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598193</v>
      </c>
      <c r="C7" s="9">
        <f t="shared" si="0"/>
        <v>811942</v>
      </c>
      <c r="D7" s="9">
        <f t="shared" si="0"/>
        <v>851773</v>
      </c>
      <c r="E7" s="9">
        <f t="shared" si="0"/>
        <v>562734</v>
      </c>
      <c r="F7" s="9">
        <f t="shared" si="0"/>
        <v>776511</v>
      </c>
      <c r="G7" s="9">
        <f t="shared" si="0"/>
        <v>1250753</v>
      </c>
      <c r="H7" s="9">
        <f t="shared" si="0"/>
        <v>576874</v>
      </c>
      <c r="I7" s="9">
        <f t="shared" si="0"/>
        <v>125639</v>
      </c>
      <c r="J7" s="9">
        <f t="shared" si="0"/>
        <v>318554</v>
      </c>
      <c r="K7" s="9">
        <f t="shared" si="0"/>
        <v>5872973</v>
      </c>
      <c r="L7" s="53"/>
    </row>
    <row r="8" spans="1:11" ht="17.25" customHeight="1">
      <c r="A8" s="10" t="s">
        <v>119</v>
      </c>
      <c r="B8" s="11">
        <f>B9+B12+B16</f>
        <v>353752</v>
      </c>
      <c r="C8" s="11">
        <f aca="true" t="shared" si="1" ref="C8:J8">C9+C12+C16</f>
        <v>488957</v>
      </c>
      <c r="D8" s="11">
        <f t="shared" si="1"/>
        <v>480893</v>
      </c>
      <c r="E8" s="11">
        <f t="shared" si="1"/>
        <v>332472</v>
      </c>
      <c r="F8" s="11">
        <f t="shared" si="1"/>
        <v>432679</v>
      </c>
      <c r="G8" s="11">
        <f t="shared" si="1"/>
        <v>683886</v>
      </c>
      <c r="H8" s="11">
        <f t="shared" si="1"/>
        <v>355304</v>
      </c>
      <c r="I8" s="11">
        <f t="shared" si="1"/>
        <v>66636</v>
      </c>
      <c r="J8" s="11">
        <f t="shared" si="1"/>
        <v>177664</v>
      </c>
      <c r="K8" s="11">
        <f>SUM(B8:J8)</f>
        <v>3372243</v>
      </c>
    </row>
    <row r="9" spans="1:11" ht="17.25" customHeight="1">
      <c r="A9" s="15" t="s">
        <v>17</v>
      </c>
      <c r="B9" s="13">
        <f>+B10+B11</f>
        <v>50055</v>
      </c>
      <c r="C9" s="13">
        <f aca="true" t="shared" si="2" ref="C9:J9">+C10+C11</f>
        <v>71965</v>
      </c>
      <c r="D9" s="13">
        <f t="shared" si="2"/>
        <v>65209</v>
      </c>
      <c r="E9" s="13">
        <f t="shared" si="2"/>
        <v>46623</v>
      </c>
      <c r="F9" s="13">
        <f t="shared" si="2"/>
        <v>53301</v>
      </c>
      <c r="G9" s="13">
        <f t="shared" si="2"/>
        <v>66968</v>
      </c>
      <c r="H9" s="13">
        <f t="shared" si="2"/>
        <v>61710</v>
      </c>
      <c r="I9" s="13">
        <f t="shared" si="2"/>
        <v>11341</v>
      </c>
      <c r="J9" s="13">
        <f t="shared" si="2"/>
        <v>21058</v>
      </c>
      <c r="K9" s="11">
        <f>SUM(B9:J9)</f>
        <v>448230</v>
      </c>
    </row>
    <row r="10" spans="1:11" ht="17.25" customHeight="1">
      <c r="A10" s="30" t="s">
        <v>18</v>
      </c>
      <c r="B10" s="13">
        <v>49953</v>
      </c>
      <c r="C10" s="13">
        <v>71965</v>
      </c>
      <c r="D10" s="13">
        <v>65025</v>
      </c>
      <c r="E10" s="13">
        <v>46542</v>
      </c>
      <c r="F10" s="13">
        <v>52897</v>
      </c>
      <c r="G10" s="13">
        <v>64872</v>
      </c>
      <c r="H10" s="13">
        <v>61690</v>
      </c>
      <c r="I10" s="13">
        <v>11329</v>
      </c>
      <c r="J10" s="13">
        <v>21058</v>
      </c>
      <c r="K10" s="11">
        <f>SUM(B10:J10)</f>
        <v>445331</v>
      </c>
    </row>
    <row r="11" spans="1:11" ht="17.25" customHeight="1">
      <c r="A11" s="30" t="s">
        <v>19</v>
      </c>
      <c r="B11" s="13">
        <v>102</v>
      </c>
      <c r="C11" s="13">
        <v>0</v>
      </c>
      <c r="D11" s="13">
        <v>184</v>
      </c>
      <c r="E11" s="13">
        <v>81</v>
      </c>
      <c r="F11" s="13">
        <v>404</v>
      </c>
      <c r="G11" s="13">
        <v>2096</v>
      </c>
      <c r="H11" s="13">
        <v>20</v>
      </c>
      <c r="I11" s="13">
        <v>12</v>
      </c>
      <c r="J11" s="13">
        <v>0</v>
      </c>
      <c r="K11" s="11">
        <f>SUM(B11:J11)</f>
        <v>2899</v>
      </c>
    </row>
    <row r="12" spans="1:11" ht="17.25" customHeight="1">
      <c r="A12" s="15" t="s">
        <v>31</v>
      </c>
      <c r="B12" s="17">
        <f aca="true" t="shared" si="3" ref="B12:J12">SUM(B13:B15)</f>
        <v>292664</v>
      </c>
      <c r="C12" s="17">
        <f t="shared" si="3"/>
        <v>400607</v>
      </c>
      <c r="D12" s="17">
        <f t="shared" si="3"/>
        <v>401425</v>
      </c>
      <c r="E12" s="17">
        <f t="shared" si="3"/>
        <v>276056</v>
      </c>
      <c r="F12" s="17">
        <f t="shared" si="3"/>
        <v>365367</v>
      </c>
      <c r="G12" s="17">
        <f t="shared" si="3"/>
        <v>594755</v>
      </c>
      <c r="H12" s="17">
        <f t="shared" si="3"/>
        <v>283252</v>
      </c>
      <c r="I12" s="17">
        <f t="shared" si="3"/>
        <v>52890</v>
      </c>
      <c r="J12" s="17">
        <f t="shared" si="3"/>
        <v>151102</v>
      </c>
      <c r="K12" s="11">
        <f aca="true" t="shared" si="4" ref="K12:K27">SUM(B12:J12)</f>
        <v>2818118</v>
      </c>
    </row>
    <row r="13" spans="1:13" ht="17.25" customHeight="1">
      <c r="A13" s="14" t="s">
        <v>20</v>
      </c>
      <c r="B13" s="13">
        <v>129469</v>
      </c>
      <c r="C13" s="13">
        <v>186649</v>
      </c>
      <c r="D13" s="13">
        <v>193912</v>
      </c>
      <c r="E13" s="13">
        <v>132063</v>
      </c>
      <c r="F13" s="13">
        <v>172152</v>
      </c>
      <c r="G13" s="13">
        <v>270290</v>
      </c>
      <c r="H13" s="13">
        <v>124300</v>
      </c>
      <c r="I13" s="13">
        <v>27084</v>
      </c>
      <c r="J13" s="13">
        <v>73018</v>
      </c>
      <c r="K13" s="11">
        <f t="shared" si="4"/>
        <v>1308937</v>
      </c>
      <c r="L13" s="53"/>
      <c r="M13" s="54"/>
    </row>
    <row r="14" spans="1:12" ht="17.25" customHeight="1">
      <c r="A14" s="14" t="s">
        <v>21</v>
      </c>
      <c r="B14" s="13">
        <v>130707</v>
      </c>
      <c r="C14" s="13">
        <v>164969</v>
      </c>
      <c r="D14" s="13">
        <v>161305</v>
      </c>
      <c r="E14" s="13">
        <v>114644</v>
      </c>
      <c r="F14" s="13">
        <v>153209</v>
      </c>
      <c r="G14" s="13">
        <v>268460</v>
      </c>
      <c r="H14" s="13">
        <v>125419</v>
      </c>
      <c r="I14" s="13">
        <v>19273</v>
      </c>
      <c r="J14" s="13">
        <v>60621</v>
      </c>
      <c r="K14" s="11">
        <f t="shared" si="4"/>
        <v>1198607</v>
      </c>
      <c r="L14" s="53"/>
    </row>
    <row r="15" spans="1:11" ht="17.25" customHeight="1">
      <c r="A15" s="14" t="s">
        <v>22</v>
      </c>
      <c r="B15" s="13">
        <v>32488</v>
      </c>
      <c r="C15" s="13">
        <v>48989</v>
      </c>
      <c r="D15" s="13">
        <v>46208</v>
      </c>
      <c r="E15" s="13">
        <v>29349</v>
      </c>
      <c r="F15" s="13">
        <v>40006</v>
      </c>
      <c r="G15" s="13">
        <v>56005</v>
      </c>
      <c r="H15" s="13">
        <v>33533</v>
      </c>
      <c r="I15" s="13">
        <v>6533</v>
      </c>
      <c r="J15" s="13">
        <v>17463</v>
      </c>
      <c r="K15" s="11">
        <f t="shared" si="4"/>
        <v>310574</v>
      </c>
    </row>
    <row r="16" spans="1:11" ht="17.25" customHeight="1">
      <c r="A16" s="15" t="s">
        <v>115</v>
      </c>
      <c r="B16" s="13">
        <f>B17+B18+B19</f>
        <v>11033</v>
      </c>
      <c r="C16" s="13">
        <f aca="true" t="shared" si="5" ref="C16:J16">C17+C18+C19</f>
        <v>16385</v>
      </c>
      <c r="D16" s="13">
        <f t="shared" si="5"/>
        <v>14259</v>
      </c>
      <c r="E16" s="13">
        <f t="shared" si="5"/>
        <v>9793</v>
      </c>
      <c r="F16" s="13">
        <f t="shared" si="5"/>
        <v>14011</v>
      </c>
      <c r="G16" s="13">
        <f t="shared" si="5"/>
        <v>22163</v>
      </c>
      <c r="H16" s="13">
        <f t="shared" si="5"/>
        <v>10342</v>
      </c>
      <c r="I16" s="13">
        <f t="shared" si="5"/>
        <v>2405</v>
      </c>
      <c r="J16" s="13">
        <f t="shared" si="5"/>
        <v>5504</v>
      </c>
      <c r="K16" s="11">
        <f t="shared" si="4"/>
        <v>105895</v>
      </c>
    </row>
    <row r="17" spans="1:11" ht="17.25" customHeight="1">
      <c r="A17" s="14" t="s">
        <v>116</v>
      </c>
      <c r="B17" s="13">
        <v>4309</v>
      </c>
      <c r="C17" s="13">
        <v>6609</v>
      </c>
      <c r="D17" s="13">
        <v>5726</v>
      </c>
      <c r="E17" s="13">
        <v>4473</v>
      </c>
      <c r="F17" s="13">
        <v>5886</v>
      </c>
      <c r="G17" s="13">
        <v>9576</v>
      </c>
      <c r="H17" s="13">
        <v>4735</v>
      </c>
      <c r="I17" s="13">
        <v>1119</v>
      </c>
      <c r="J17" s="13">
        <v>2292</v>
      </c>
      <c r="K17" s="11">
        <f t="shared" si="4"/>
        <v>44725</v>
      </c>
    </row>
    <row r="18" spans="1:11" ht="17.25" customHeight="1">
      <c r="A18" s="14" t="s">
        <v>117</v>
      </c>
      <c r="B18" s="13">
        <v>440</v>
      </c>
      <c r="C18" s="13">
        <v>595</v>
      </c>
      <c r="D18" s="13">
        <v>533</v>
      </c>
      <c r="E18" s="13">
        <v>468</v>
      </c>
      <c r="F18" s="13">
        <v>548</v>
      </c>
      <c r="G18" s="13">
        <v>1078</v>
      </c>
      <c r="H18" s="13">
        <v>399</v>
      </c>
      <c r="I18" s="13">
        <v>90</v>
      </c>
      <c r="J18" s="13">
        <v>228</v>
      </c>
      <c r="K18" s="11">
        <f t="shared" si="4"/>
        <v>4379</v>
      </c>
    </row>
    <row r="19" spans="1:11" ht="17.25" customHeight="1">
      <c r="A19" s="14" t="s">
        <v>118</v>
      </c>
      <c r="B19" s="13">
        <v>6284</v>
      </c>
      <c r="C19" s="13">
        <v>9181</v>
      </c>
      <c r="D19" s="13">
        <v>8000</v>
      </c>
      <c r="E19" s="13">
        <v>4852</v>
      </c>
      <c r="F19" s="13">
        <v>7577</v>
      </c>
      <c r="G19" s="13">
        <v>11509</v>
      </c>
      <c r="H19" s="13">
        <v>5208</v>
      </c>
      <c r="I19" s="13">
        <v>1196</v>
      </c>
      <c r="J19" s="13">
        <v>2984</v>
      </c>
      <c r="K19" s="11">
        <f t="shared" si="4"/>
        <v>56791</v>
      </c>
    </row>
    <row r="20" spans="1:11" ht="17.25" customHeight="1">
      <c r="A20" s="16" t="s">
        <v>23</v>
      </c>
      <c r="B20" s="11">
        <f>+B21+B22+B23</f>
        <v>191129</v>
      </c>
      <c r="C20" s="11">
        <f aca="true" t="shared" si="6" ref="C20:J20">+C21+C22+C23</f>
        <v>238031</v>
      </c>
      <c r="D20" s="11">
        <f t="shared" si="6"/>
        <v>268687</v>
      </c>
      <c r="E20" s="11">
        <f t="shared" si="6"/>
        <v>169649</v>
      </c>
      <c r="F20" s="11">
        <f t="shared" si="6"/>
        <v>269057</v>
      </c>
      <c r="G20" s="11">
        <f t="shared" si="6"/>
        <v>479498</v>
      </c>
      <c r="H20" s="11">
        <f t="shared" si="6"/>
        <v>172118</v>
      </c>
      <c r="I20" s="11">
        <f t="shared" si="6"/>
        <v>40928</v>
      </c>
      <c r="J20" s="11">
        <f t="shared" si="6"/>
        <v>96986</v>
      </c>
      <c r="K20" s="11">
        <f t="shared" si="4"/>
        <v>1926083</v>
      </c>
    </row>
    <row r="21" spans="1:12" ht="17.25" customHeight="1">
      <c r="A21" s="12" t="s">
        <v>24</v>
      </c>
      <c r="B21" s="13">
        <v>95510</v>
      </c>
      <c r="C21" s="13">
        <v>128614</v>
      </c>
      <c r="D21" s="13">
        <v>148379</v>
      </c>
      <c r="E21" s="13">
        <v>93596</v>
      </c>
      <c r="F21" s="13">
        <v>145413</v>
      </c>
      <c r="G21" s="13">
        <v>243044</v>
      </c>
      <c r="H21" s="13">
        <v>91820</v>
      </c>
      <c r="I21" s="13">
        <v>23618</v>
      </c>
      <c r="J21" s="13">
        <v>52066</v>
      </c>
      <c r="K21" s="11">
        <f t="shared" si="4"/>
        <v>1022060</v>
      </c>
      <c r="L21" s="53"/>
    </row>
    <row r="22" spans="1:12" ht="17.25" customHeight="1">
      <c r="A22" s="12" t="s">
        <v>25</v>
      </c>
      <c r="B22" s="13">
        <v>76558</v>
      </c>
      <c r="C22" s="13">
        <v>84806</v>
      </c>
      <c r="D22" s="13">
        <v>93522</v>
      </c>
      <c r="E22" s="13">
        <v>61581</v>
      </c>
      <c r="F22" s="13">
        <v>99160</v>
      </c>
      <c r="G22" s="13">
        <v>197748</v>
      </c>
      <c r="H22" s="13">
        <v>64062</v>
      </c>
      <c r="I22" s="13">
        <v>13252</v>
      </c>
      <c r="J22" s="13">
        <v>34686</v>
      </c>
      <c r="K22" s="11">
        <f t="shared" si="4"/>
        <v>725375</v>
      </c>
      <c r="L22" s="53"/>
    </row>
    <row r="23" spans="1:11" ht="17.25" customHeight="1">
      <c r="A23" s="12" t="s">
        <v>26</v>
      </c>
      <c r="B23" s="13">
        <v>19061</v>
      </c>
      <c r="C23" s="13">
        <v>24611</v>
      </c>
      <c r="D23" s="13">
        <v>26786</v>
      </c>
      <c r="E23" s="13">
        <v>14472</v>
      </c>
      <c r="F23" s="13">
        <v>24484</v>
      </c>
      <c r="G23" s="13">
        <v>38706</v>
      </c>
      <c r="H23" s="13">
        <v>16236</v>
      </c>
      <c r="I23" s="13">
        <v>4058</v>
      </c>
      <c r="J23" s="13">
        <v>10234</v>
      </c>
      <c r="K23" s="11">
        <f t="shared" si="4"/>
        <v>178648</v>
      </c>
    </row>
    <row r="24" spans="1:11" ht="17.25" customHeight="1">
      <c r="A24" s="16" t="s">
        <v>27</v>
      </c>
      <c r="B24" s="13">
        <v>53312</v>
      </c>
      <c r="C24" s="13">
        <v>84954</v>
      </c>
      <c r="D24" s="13">
        <v>102193</v>
      </c>
      <c r="E24" s="13">
        <v>60613</v>
      </c>
      <c r="F24" s="13">
        <v>74775</v>
      </c>
      <c r="G24" s="13">
        <v>87369</v>
      </c>
      <c r="H24" s="13">
        <v>42118</v>
      </c>
      <c r="I24" s="13">
        <v>18075</v>
      </c>
      <c r="J24" s="13">
        <v>43904</v>
      </c>
      <c r="K24" s="11">
        <f t="shared" si="4"/>
        <v>567313</v>
      </c>
    </row>
    <row r="25" spans="1:12" ht="17.25" customHeight="1">
      <c r="A25" s="12" t="s">
        <v>28</v>
      </c>
      <c r="B25" s="13">
        <v>34120</v>
      </c>
      <c r="C25" s="13">
        <v>54371</v>
      </c>
      <c r="D25" s="13">
        <v>65404</v>
      </c>
      <c r="E25" s="13">
        <v>38792</v>
      </c>
      <c r="F25" s="13">
        <v>47856</v>
      </c>
      <c r="G25" s="13">
        <v>55916</v>
      </c>
      <c r="H25" s="13">
        <v>26956</v>
      </c>
      <c r="I25" s="13">
        <v>11568</v>
      </c>
      <c r="J25" s="13">
        <v>28099</v>
      </c>
      <c r="K25" s="11">
        <f t="shared" si="4"/>
        <v>363082</v>
      </c>
      <c r="L25" s="53"/>
    </row>
    <row r="26" spans="1:12" ht="17.25" customHeight="1">
      <c r="A26" s="12" t="s">
        <v>29</v>
      </c>
      <c r="B26" s="13">
        <v>19192</v>
      </c>
      <c r="C26" s="13">
        <v>30583</v>
      </c>
      <c r="D26" s="13">
        <v>36789</v>
      </c>
      <c r="E26" s="13">
        <v>21821</v>
      </c>
      <c r="F26" s="13">
        <v>26919</v>
      </c>
      <c r="G26" s="13">
        <v>31453</v>
      </c>
      <c r="H26" s="13">
        <v>15162</v>
      </c>
      <c r="I26" s="13">
        <v>6507</v>
      </c>
      <c r="J26" s="13">
        <v>15805</v>
      </c>
      <c r="K26" s="11">
        <f t="shared" si="4"/>
        <v>204231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7334</v>
      </c>
      <c r="I27" s="11">
        <v>0</v>
      </c>
      <c r="J27" s="11">
        <v>0</v>
      </c>
      <c r="K27" s="11">
        <f t="shared" si="4"/>
        <v>7334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79">
        <f>SUM(B30:B33)</f>
        <v>2.41366402</v>
      </c>
      <c r="C29" s="79">
        <f aca="true" t="shared" si="7" ref="C29:J29">SUM(C30:C33)</f>
        <v>2.753106</v>
      </c>
      <c r="D29" s="79">
        <f t="shared" si="7"/>
        <v>3.0994962299999997</v>
      </c>
      <c r="E29" s="79">
        <f t="shared" si="7"/>
        <v>2.636</v>
      </c>
      <c r="F29" s="79">
        <f t="shared" si="7"/>
        <v>2.5588839</v>
      </c>
      <c r="G29" s="79">
        <f t="shared" si="7"/>
        <v>2.20075992</v>
      </c>
      <c r="H29" s="79">
        <f t="shared" si="7"/>
        <v>2.52398</v>
      </c>
      <c r="I29" s="79">
        <f t="shared" si="7"/>
        <v>4.4807</v>
      </c>
      <c r="J29" s="79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70" t="s">
        <v>125</v>
      </c>
      <c r="B32" s="71">
        <v>-3.598E-05</v>
      </c>
      <c r="C32" s="72">
        <v>0</v>
      </c>
      <c r="D32" s="71">
        <v>-3.77E-06</v>
      </c>
      <c r="E32" s="72">
        <v>0</v>
      </c>
      <c r="F32" s="71">
        <v>-0.0001161</v>
      </c>
      <c r="G32" s="71">
        <v>-0.00064008</v>
      </c>
      <c r="H32" s="71">
        <v>-0.00021999999999999998</v>
      </c>
      <c r="I32" s="72">
        <v>0</v>
      </c>
      <c r="J32" s="72">
        <v>0</v>
      </c>
      <c r="K32" s="73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9273.4</v>
      </c>
      <c r="I35" s="19">
        <v>0</v>
      </c>
      <c r="J35" s="19">
        <v>0</v>
      </c>
      <c r="K35" s="23">
        <f>SUM(B35:J35)</f>
        <v>9273.4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74">
        <f>+B43</f>
        <v>29.96</v>
      </c>
      <c r="C39" s="73">
        <f aca="true" t="shared" si="8" ref="C39:J39">+C43</f>
        <v>0</v>
      </c>
      <c r="D39" s="74">
        <f t="shared" si="8"/>
        <v>4.28</v>
      </c>
      <c r="E39" s="73">
        <f t="shared" si="8"/>
        <v>0</v>
      </c>
      <c r="F39" s="74">
        <f t="shared" si="8"/>
        <v>128.4</v>
      </c>
      <c r="G39" s="74">
        <f t="shared" si="8"/>
        <v>1087.12</v>
      </c>
      <c r="H39" s="74">
        <f t="shared" si="8"/>
        <v>171.2</v>
      </c>
      <c r="I39" s="73">
        <f t="shared" si="8"/>
        <v>0</v>
      </c>
      <c r="J39" s="73">
        <f t="shared" si="8"/>
        <v>0</v>
      </c>
      <c r="K39" s="74">
        <f>SUM(B39:J39)</f>
        <v>1420.96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aca="true" t="shared" si="9" ref="K39:K44">SUM(B40:J40)</f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16" t="s">
        <v>43</v>
      </c>
      <c r="B43" s="74">
        <f>ROUND(B44*B45,2)</f>
        <v>29.96</v>
      </c>
      <c r="C43" s="73">
        <v>0</v>
      </c>
      <c r="D43" s="74">
        <f>ROUND(D44*D45,2)</f>
        <v>4.28</v>
      </c>
      <c r="E43" s="73">
        <v>0</v>
      </c>
      <c r="F43" s="74">
        <f>ROUND(F44*F45,2)</f>
        <v>128.4</v>
      </c>
      <c r="G43" s="74">
        <f>ROUND(G44*G45,2)</f>
        <v>1087.12</v>
      </c>
      <c r="H43" s="74">
        <f>ROUND(H44*H45,2)</f>
        <v>171.2</v>
      </c>
      <c r="I43" s="73">
        <v>0</v>
      </c>
      <c r="J43" s="19">
        <v>0</v>
      </c>
      <c r="K43" s="74">
        <f t="shared" si="9"/>
        <v>1420.96</v>
      </c>
    </row>
    <row r="44" spans="1:11" ht="17.25" customHeight="1">
      <c r="A44" s="12" t="s">
        <v>44</v>
      </c>
      <c r="B44" s="75">
        <f>+'[1]Validadores Concessão'!$I$5</f>
        <v>7</v>
      </c>
      <c r="C44" s="73">
        <v>0</v>
      </c>
      <c r="D44" s="75">
        <f>+'[1]Validadores Concessão'!$I$9</f>
        <v>1</v>
      </c>
      <c r="E44" s="73">
        <v>0</v>
      </c>
      <c r="F44" s="75">
        <f>+'[1]Validadores Concessão'!$I$16</f>
        <v>30</v>
      </c>
      <c r="G44" s="75">
        <f>+'[1]Validadores Concessão'!$I$20</f>
        <v>254</v>
      </c>
      <c r="H44" s="75">
        <f>+'[1]Validadores Concessão'!$I$23</f>
        <v>40</v>
      </c>
      <c r="I44" s="73">
        <v>0</v>
      </c>
      <c r="J44" s="19">
        <v>0</v>
      </c>
      <c r="K44" s="76">
        <f t="shared" si="9"/>
        <v>332</v>
      </c>
    </row>
    <row r="45" spans="1:11" ht="17.25" customHeight="1">
      <c r="A45" s="12" t="s">
        <v>45</v>
      </c>
      <c r="B45" s="74">
        <v>4.28</v>
      </c>
      <c r="C45" s="73">
        <v>0</v>
      </c>
      <c r="D45" s="74">
        <v>4.28</v>
      </c>
      <c r="E45" s="73">
        <v>0</v>
      </c>
      <c r="F45" s="74">
        <v>4.28</v>
      </c>
      <c r="G45" s="74">
        <v>4.28</v>
      </c>
      <c r="H45" s="74">
        <v>4.28</v>
      </c>
      <c r="I45" s="73">
        <v>0</v>
      </c>
      <c r="J45" s="19">
        <v>0</v>
      </c>
      <c r="K45" s="74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46</v>
      </c>
      <c r="B47" s="22">
        <f>+B48+B56</f>
        <v>1461096.0399999998</v>
      </c>
      <c r="C47" s="22">
        <f aca="true" t="shared" si="10" ref="C47:H47">+C48+C56</f>
        <v>2257531.5</v>
      </c>
      <c r="D47" s="22">
        <f t="shared" si="10"/>
        <v>2662918.93</v>
      </c>
      <c r="E47" s="22">
        <f t="shared" si="10"/>
        <v>1504405.6300000001</v>
      </c>
      <c r="F47" s="22">
        <f t="shared" si="10"/>
        <v>2008332.8499999999</v>
      </c>
      <c r="G47" s="22">
        <f t="shared" si="10"/>
        <v>2781628.7399999998</v>
      </c>
      <c r="H47" s="22">
        <f t="shared" si="10"/>
        <v>1483745.95</v>
      </c>
      <c r="I47" s="22">
        <f>+I48+I56</f>
        <v>562950.67</v>
      </c>
      <c r="J47" s="22">
        <f>+J48+J56</f>
        <v>859503.3</v>
      </c>
      <c r="K47" s="22">
        <f>SUM(B47:J47)</f>
        <v>15582113.610000001</v>
      </c>
    </row>
    <row r="48" spans="1:11" ht="17.25" customHeight="1">
      <c r="A48" s="16" t="s">
        <v>47</v>
      </c>
      <c r="B48" s="23">
        <f>SUM(B49:B55)</f>
        <v>1443866.88</v>
      </c>
      <c r="C48" s="23">
        <f aca="true" t="shared" si="11" ref="C48:H48">SUM(C49:C55)</f>
        <v>2235362.39</v>
      </c>
      <c r="D48" s="23">
        <f t="shared" si="11"/>
        <v>2640071.48</v>
      </c>
      <c r="E48" s="23">
        <f t="shared" si="11"/>
        <v>1483366.82</v>
      </c>
      <c r="F48" s="23">
        <f t="shared" si="11"/>
        <v>1987129.9</v>
      </c>
      <c r="G48" s="23">
        <f t="shared" si="11"/>
        <v>2753694.19</v>
      </c>
      <c r="H48" s="23">
        <f t="shared" si="11"/>
        <v>1465463.04</v>
      </c>
      <c r="I48" s="23">
        <f>SUM(I49:I55)</f>
        <v>562950.67</v>
      </c>
      <c r="J48" s="23">
        <f>SUM(J49:J55)</f>
        <v>846302.41</v>
      </c>
      <c r="K48" s="23">
        <f aca="true" t="shared" si="12" ref="K48:K56">SUM(B48:J48)</f>
        <v>15418207.78</v>
      </c>
    </row>
    <row r="49" spans="1:11" ht="17.25" customHeight="1">
      <c r="A49" s="35" t="s">
        <v>48</v>
      </c>
      <c r="B49" s="23">
        <f aca="true" t="shared" si="13" ref="B49:H49">ROUND(B30*B7,2)</f>
        <v>1443858.44</v>
      </c>
      <c r="C49" s="23">
        <f t="shared" si="13"/>
        <v>2230404.67</v>
      </c>
      <c r="D49" s="23">
        <f t="shared" si="13"/>
        <v>2640070.41</v>
      </c>
      <c r="E49" s="23">
        <f t="shared" si="13"/>
        <v>1483366.82</v>
      </c>
      <c r="F49" s="23">
        <f t="shared" si="13"/>
        <v>1987091.65</v>
      </c>
      <c r="G49" s="23">
        <f t="shared" si="13"/>
        <v>2753407.65</v>
      </c>
      <c r="H49" s="23">
        <f t="shared" si="13"/>
        <v>1456145.35</v>
      </c>
      <c r="I49" s="23">
        <f>ROUND(I30*I7,2)</f>
        <v>562950.67</v>
      </c>
      <c r="J49" s="23">
        <f>ROUND(J30*J7,2)</f>
        <v>846302.41</v>
      </c>
      <c r="K49" s="23">
        <f t="shared" si="12"/>
        <v>15403598.07</v>
      </c>
    </row>
    <row r="50" spans="1:11" ht="17.25" customHeight="1">
      <c r="A50" s="35" t="s">
        <v>49</v>
      </c>
      <c r="B50" s="19">
        <v>0</v>
      </c>
      <c r="C50" s="23">
        <f>ROUND(C31*C7,2)</f>
        <v>4957.72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4957.72</v>
      </c>
    </row>
    <row r="51" spans="1:11" ht="17.25" customHeight="1">
      <c r="A51" s="77" t="s">
        <v>126</v>
      </c>
      <c r="B51" s="78">
        <f>ROUND(B32*B7,2)</f>
        <v>-21.52</v>
      </c>
      <c r="C51" s="73">
        <v>0</v>
      </c>
      <c r="D51" s="78">
        <f>ROUND(D32*D7,2)</f>
        <v>-3.21</v>
      </c>
      <c r="E51" s="73">
        <v>0</v>
      </c>
      <c r="F51" s="78">
        <f>ROUND(F32*F7,2)</f>
        <v>-90.15</v>
      </c>
      <c r="G51" s="78">
        <f>ROUND(G32*G7,2)</f>
        <v>-800.58</v>
      </c>
      <c r="H51" s="78">
        <f>ROUND(H32*H7,2)</f>
        <v>-126.91</v>
      </c>
      <c r="I51" s="73">
        <v>0</v>
      </c>
      <c r="J51" s="73">
        <v>0</v>
      </c>
      <c r="K51" s="78">
        <f>SUM(B51:J51)</f>
        <v>-1042.3700000000001</v>
      </c>
    </row>
    <row r="52" spans="1:11" ht="17.25" customHeight="1">
      <c r="A52" s="35" t="s">
        <v>50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9273.4</v>
      </c>
      <c r="I53" s="32">
        <f>+I35</f>
        <v>0</v>
      </c>
      <c r="J53" s="32">
        <f>+J35</f>
        <v>0</v>
      </c>
      <c r="K53" s="23">
        <f t="shared" si="12"/>
        <v>9273.4</v>
      </c>
    </row>
    <row r="54" spans="1:11" ht="17.25" customHeight="1">
      <c r="A54" s="12" t="s">
        <v>52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2"/>
        <v>0</v>
      </c>
    </row>
    <row r="55" spans="1:11" ht="17.25" customHeight="1">
      <c r="A55" s="12" t="s">
        <v>53</v>
      </c>
      <c r="B55" s="37">
        <v>29.96</v>
      </c>
      <c r="C55" s="19">
        <v>0</v>
      </c>
      <c r="D55" s="37">
        <v>4.28</v>
      </c>
      <c r="E55" s="19">
        <v>0</v>
      </c>
      <c r="F55" s="37">
        <v>128.4</v>
      </c>
      <c r="G55" s="37">
        <v>1087.12</v>
      </c>
      <c r="H55" s="37">
        <v>171.2</v>
      </c>
      <c r="I55" s="19">
        <v>0</v>
      </c>
      <c r="J55" s="19">
        <v>0</v>
      </c>
      <c r="K55" s="23">
        <f t="shared" si="12"/>
        <v>1420.96</v>
      </c>
    </row>
    <row r="56" spans="1:11" ht="17.25" customHeight="1">
      <c r="A56" s="16" t="s">
        <v>54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2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55</v>
      </c>
      <c r="B60" s="36">
        <f aca="true" t="shared" si="14" ref="B60:J60">+B61+B68+B94+B95</f>
        <v>-273843.31</v>
      </c>
      <c r="C60" s="36">
        <f t="shared" si="14"/>
        <v>-246019.49000000002</v>
      </c>
      <c r="D60" s="36">
        <f t="shared" si="14"/>
        <v>-250380.21</v>
      </c>
      <c r="E60" s="36">
        <f t="shared" si="14"/>
        <v>-311470.95</v>
      </c>
      <c r="F60" s="36">
        <f t="shared" si="14"/>
        <v>-270032.32</v>
      </c>
      <c r="G60" s="36">
        <f t="shared" si="14"/>
        <v>-313027.36</v>
      </c>
      <c r="H60" s="36">
        <f t="shared" si="14"/>
        <v>-198992.47</v>
      </c>
      <c r="I60" s="36">
        <f t="shared" si="14"/>
        <v>-77958.56</v>
      </c>
      <c r="J60" s="36">
        <f t="shared" si="14"/>
        <v>-88649.31</v>
      </c>
      <c r="K60" s="36">
        <f>SUM(B60:J60)</f>
        <v>-2030373.9800000002</v>
      </c>
    </row>
    <row r="61" spans="1:11" ht="18.75" customHeight="1">
      <c r="A61" s="16" t="s">
        <v>80</v>
      </c>
      <c r="B61" s="36">
        <f aca="true" t="shared" si="15" ref="B61:J61">B62+B63+B64+B65+B66+B67</f>
        <v>-259734.25</v>
      </c>
      <c r="C61" s="36">
        <f t="shared" si="15"/>
        <v>-225374.54</v>
      </c>
      <c r="D61" s="36">
        <f t="shared" si="15"/>
        <v>-229932.18</v>
      </c>
      <c r="E61" s="36">
        <f t="shared" si="15"/>
        <v>-285406.38</v>
      </c>
      <c r="F61" s="36">
        <f t="shared" si="15"/>
        <v>-250992.69</v>
      </c>
      <c r="G61" s="36">
        <f t="shared" si="15"/>
        <v>-284575.94</v>
      </c>
      <c r="H61" s="36">
        <f t="shared" si="15"/>
        <v>-185070</v>
      </c>
      <c r="I61" s="36">
        <f t="shared" si="15"/>
        <v>-33987</v>
      </c>
      <c r="J61" s="36">
        <f t="shared" si="15"/>
        <v>-63174</v>
      </c>
      <c r="K61" s="36">
        <f aca="true" t="shared" si="16" ref="K61:K92">SUM(B61:J61)</f>
        <v>-1818246.98</v>
      </c>
    </row>
    <row r="62" spans="1:11" ht="18.75" customHeight="1">
      <c r="A62" s="12" t="s">
        <v>81</v>
      </c>
      <c r="B62" s="36">
        <f>-ROUND(B9*$D$3,2)</f>
        <v>-150165</v>
      </c>
      <c r="C62" s="36">
        <f aca="true" t="shared" si="17" ref="C62:J62">-ROUND(C9*$D$3,2)</f>
        <v>-215895</v>
      </c>
      <c r="D62" s="36">
        <f t="shared" si="17"/>
        <v>-195627</v>
      </c>
      <c r="E62" s="36">
        <f t="shared" si="17"/>
        <v>-139869</v>
      </c>
      <c r="F62" s="36">
        <f t="shared" si="17"/>
        <v>-159903</v>
      </c>
      <c r="G62" s="36">
        <f t="shared" si="17"/>
        <v>-200904</v>
      </c>
      <c r="H62" s="36">
        <f t="shared" si="17"/>
        <v>-185130</v>
      </c>
      <c r="I62" s="36">
        <f t="shared" si="17"/>
        <v>-34023</v>
      </c>
      <c r="J62" s="36">
        <f t="shared" si="17"/>
        <v>-63174</v>
      </c>
      <c r="K62" s="36">
        <f t="shared" si="16"/>
        <v>-1344690</v>
      </c>
    </row>
    <row r="63" spans="1:11" ht="18.75" customHeight="1">
      <c r="A63" s="12" t="s">
        <v>56</v>
      </c>
      <c r="B63" s="36">
        <v>306</v>
      </c>
      <c r="C63" s="19">
        <v>0</v>
      </c>
      <c r="D63" s="36">
        <v>552</v>
      </c>
      <c r="E63" s="36">
        <v>243</v>
      </c>
      <c r="F63" s="36">
        <v>1212</v>
      </c>
      <c r="G63" s="36">
        <v>6288</v>
      </c>
      <c r="H63" s="36">
        <v>60</v>
      </c>
      <c r="I63" s="36">
        <v>36</v>
      </c>
      <c r="J63" s="19">
        <v>0</v>
      </c>
      <c r="K63" s="36">
        <f t="shared" si="16"/>
        <v>8697</v>
      </c>
    </row>
    <row r="64" spans="1:11" ht="18.75" customHeight="1">
      <c r="A64" s="12" t="s">
        <v>120</v>
      </c>
      <c r="B64" s="36">
        <v>-975</v>
      </c>
      <c r="C64" s="36">
        <v>-237</v>
      </c>
      <c r="D64" s="36">
        <v>-369</v>
      </c>
      <c r="E64" s="36">
        <v>-1140</v>
      </c>
      <c r="F64" s="36">
        <v>-672</v>
      </c>
      <c r="G64" s="36">
        <v>-471</v>
      </c>
      <c r="H64" s="19">
        <v>0</v>
      </c>
      <c r="I64" s="19">
        <v>0</v>
      </c>
      <c r="J64" s="19">
        <v>0</v>
      </c>
      <c r="K64" s="36">
        <f t="shared" si="16"/>
        <v>-3864</v>
      </c>
    </row>
    <row r="65" spans="1:11" ht="18.75" customHeight="1">
      <c r="A65" s="12" t="s">
        <v>57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58</v>
      </c>
      <c r="B66" s="48">
        <v>-108900.25</v>
      </c>
      <c r="C66" s="48">
        <v>-9242.54</v>
      </c>
      <c r="D66" s="48">
        <v>-34488.18</v>
      </c>
      <c r="E66" s="48">
        <v>-144640.38</v>
      </c>
      <c r="F66" s="48">
        <v>-91629.69</v>
      </c>
      <c r="G66" s="48">
        <v>-89488.94</v>
      </c>
      <c r="H66" s="19">
        <v>0</v>
      </c>
      <c r="I66" s="19">
        <v>0</v>
      </c>
      <c r="J66" s="19">
        <v>0</v>
      </c>
      <c r="K66" s="36">
        <f t="shared" si="16"/>
        <v>-478389.98</v>
      </c>
    </row>
    <row r="67" spans="1:11" ht="18.75" customHeight="1">
      <c r="A67" s="12" t="s">
        <v>59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85</v>
      </c>
      <c r="B68" s="36">
        <f aca="true" t="shared" si="18" ref="B68:J68">SUM(B69:B92)</f>
        <v>-14109.06</v>
      </c>
      <c r="C68" s="36">
        <f t="shared" si="18"/>
        <v>-20644.95</v>
      </c>
      <c r="D68" s="36">
        <f t="shared" si="18"/>
        <v>-20448.03</v>
      </c>
      <c r="E68" s="36">
        <f t="shared" si="18"/>
        <v>-26064.57</v>
      </c>
      <c r="F68" s="36">
        <f t="shared" si="18"/>
        <v>-19039.63</v>
      </c>
      <c r="G68" s="36">
        <f t="shared" si="18"/>
        <v>-28451.42</v>
      </c>
      <c r="H68" s="36">
        <f t="shared" si="18"/>
        <v>-13922.47</v>
      </c>
      <c r="I68" s="36">
        <f t="shared" si="18"/>
        <v>-43971.560000000005</v>
      </c>
      <c r="J68" s="36">
        <f t="shared" si="18"/>
        <v>-25475.31</v>
      </c>
      <c r="K68" s="36">
        <f t="shared" si="16"/>
        <v>-212127</v>
      </c>
    </row>
    <row r="69" spans="1:11" ht="18.75" customHeight="1">
      <c r="A69" s="12" t="s">
        <v>60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61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6"/>
        <v>-199.13</v>
      </c>
    </row>
    <row r="71" spans="1:11" ht="18.75" customHeight="1">
      <c r="A71" s="12" t="s">
        <v>62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64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6"/>
        <v>-143530.62000000002</v>
      </c>
    </row>
    <row r="74" spans="1:11" ht="18.75" customHeight="1">
      <c r="A74" s="12" t="s">
        <v>65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66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6"/>
        <v>0</v>
      </c>
    </row>
    <row r="76" spans="1:11" ht="18.75" customHeight="1">
      <c r="A76" s="12" t="s">
        <v>67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68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49">
        <v>-12486.57</v>
      </c>
      <c r="F92" s="19">
        <v>0</v>
      </c>
      <c r="G92" s="19">
        <v>0</v>
      </c>
      <c r="H92" s="19">
        <v>0</v>
      </c>
      <c r="I92" s="49">
        <v>-7093.18</v>
      </c>
      <c r="J92" s="49">
        <v>-15385.11</v>
      </c>
      <c r="K92" s="49">
        <f t="shared" si="16"/>
        <v>-34964.86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9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2" ht="18.75" customHeight="1">
      <c r="A97" s="16" t="s">
        <v>89</v>
      </c>
      <c r="B97" s="24">
        <f aca="true" t="shared" si="20" ref="B97:H97">+B98+B99</f>
        <v>1187252.7299999997</v>
      </c>
      <c r="C97" s="24">
        <f t="shared" si="20"/>
        <v>2011512.0100000002</v>
      </c>
      <c r="D97" s="24">
        <f t="shared" si="20"/>
        <v>2412538.72</v>
      </c>
      <c r="E97" s="24">
        <f t="shared" si="20"/>
        <v>1192934.68</v>
      </c>
      <c r="F97" s="24">
        <f t="shared" si="20"/>
        <v>1738300.53</v>
      </c>
      <c r="G97" s="24">
        <f t="shared" si="20"/>
        <v>2468601.38</v>
      </c>
      <c r="H97" s="24">
        <f t="shared" si="20"/>
        <v>1284753.48</v>
      </c>
      <c r="I97" s="24">
        <f>+I98+I99</f>
        <v>484992.11000000004</v>
      </c>
      <c r="J97" s="24">
        <f>+J98+J99</f>
        <v>770853.99</v>
      </c>
      <c r="K97" s="49">
        <f t="shared" si="19"/>
        <v>13551739.63</v>
      </c>
      <c r="L97" s="55"/>
    </row>
    <row r="98" spans="1:12" ht="18.75" customHeight="1">
      <c r="A98" s="16" t="s">
        <v>88</v>
      </c>
      <c r="B98" s="24">
        <f aca="true" t="shared" si="21" ref="B98:J98">+B48+B61+B68+B94</f>
        <v>1170023.5699999998</v>
      </c>
      <c r="C98" s="24">
        <f t="shared" si="21"/>
        <v>1989342.9000000001</v>
      </c>
      <c r="D98" s="24">
        <f t="shared" si="21"/>
        <v>2389691.27</v>
      </c>
      <c r="E98" s="24">
        <f t="shared" si="21"/>
        <v>1171895.8699999999</v>
      </c>
      <c r="F98" s="24">
        <f t="shared" si="21"/>
        <v>1717097.58</v>
      </c>
      <c r="G98" s="24">
        <f t="shared" si="21"/>
        <v>2440666.83</v>
      </c>
      <c r="H98" s="24">
        <f t="shared" si="21"/>
        <v>1266470.57</v>
      </c>
      <c r="I98" s="24">
        <f t="shared" si="21"/>
        <v>484992.11000000004</v>
      </c>
      <c r="J98" s="24">
        <f t="shared" si="21"/>
        <v>757653.1</v>
      </c>
      <c r="K98" s="49">
        <f t="shared" si="19"/>
        <v>13387833.8</v>
      </c>
      <c r="L98" s="55"/>
    </row>
    <row r="99" spans="1:11" ht="18" customHeight="1">
      <c r="A99" s="16" t="s">
        <v>121</v>
      </c>
      <c r="B99" s="24">
        <f aca="true" t="shared" si="22" ref="B99:J99">IF(+B56+B95+B100&lt;0,0,(B56+B95+B100))</f>
        <v>17229.16</v>
      </c>
      <c r="C99" s="24">
        <f>IF(+C56+C95+C100&lt;0,0,(C56+C95+C100))</f>
        <v>22169.11</v>
      </c>
      <c r="D99" s="24">
        <f t="shared" si="22"/>
        <v>22847.45</v>
      </c>
      <c r="E99" s="24">
        <f t="shared" si="22"/>
        <v>21038.81</v>
      </c>
      <c r="F99" s="24">
        <f t="shared" si="22"/>
        <v>21202.95</v>
      </c>
      <c r="G99" s="24">
        <f t="shared" si="22"/>
        <v>27934.55</v>
      </c>
      <c r="H99" s="24">
        <f t="shared" si="22"/>
        <v>18282.91</v>
      </c>
      <c r="I99" s="19">
        <f t="shared" si="22"/>
        <v>0</v>
      </c>
      <c r="J99" s="24">
        <f t="shared" si="22"/>
        <v>13200.89</v>
      </c>
      <c r="K99" s="49">
        <f t="shared" si="19"/>
        <v>163905.83000000002</v>
      </c>
    </row>
    <row r="100" spans="1:13" ht="18.75" customHeight="1">
      <c r="A100" s="16" t="s">
        <v>90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9"/>
        <v>0</v>
      </c>
      <c r="M100" s="58"/>
    </row>
    <row r="101" spans="1:11" ht="18.75" customHeight="1">
      <c r="A101" s="16" t="s">
        <v>122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75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13551739.65</v>
      </c>
      <c r="L105" s="55"/>
    </row>
    <row r="106" spans="1:11" ht="18.75" customHeight="1">
      <c r="A106" s="26" t="s">
        <v>76</v>
      </c>
      <c r="B106" s="27">
        <v>155240.97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155240.97</v>
      </c>
    </row>
    <row r="107" spans="1:11" ht="18.75" customHeight="1">
      <c r="A107" s="26" t="s">
        <v>77</v>
      </c>
      <c r="B107" s="27">
        <v>1032011.77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1032011.77</v>
      </c>
    </row>
    <row r="108" spans="1:11" ht="18.75" customHeight="1">
      <c r="A108" s="26" t="s">
        <v>78</v>
      </c>
      <c r="B108" s="41">
        <v>0</v>
      </c>
      <c r="C108" s="27">
        <f>+C97</f>
        <v>2011512.0100000002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2011512.0100000002</v>
      </c>
    </row>
    <row r="109" spans="1:11" ht="18.75" customHeight="1">
      <c r="A109" s="26" t="s">
        <v>79</v>
      </c>
      <c r="B109" s="41">
        <v>0</v>
      </c>
      <c r="C109" s="41">
        <v>0</v>
      </c>
      <c r="D109" s="27">
        <f>+D97</f>
        <v>2412538.72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2412538.72</v>
      </c>
    </row>
    <row r="110" spans="1:11" ht="18.75" customHeight="1">
      <c r="A110" s="26" t="s">
        <v>96</v>
      </c>
      <c r="B110" s="41">
        <v>0</v>
      </c>
      <c r="C110" s="41">
        <v>0</v>
      </c>
      <c r="D110" s="41">
        <v>0</v>
      </c>
      <c r="E110" s="27">
        <f>+E97</f>
        <v>1192934.68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1192934.68</v>
      </c>
    </row>
    <row r="111" spans="1:11" ht="18.75" customHeight="1">
      <c r="A111" s="26" t="s">
        <v>97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6"/>
    </row>
    <row r="112" spans="1:11" ht="18.75" customHeight="1">
      <c r="A112" s="26" t="s">
        <v>98</v>
      </c>
      <c r="B112" s="41">
        <v>0</v>
      </c>
      <c r="C112" s="41">
        <v>0</v>
      </c>
      <c r="D112" s="41">
        <v>0</v>
      </c>
      <c r="E112" s="41">
        <v>0</v>
      </c>
      <c r="F112" s="27">
        <v>342364.53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342364.53</v>
      </c>
    </row>
    <row r="113" spans="1:11" ht="18.75" customHeight="1">
      <c r="A113" s="26" t="s">
        <v>99</v>
      </c>
      <c r="B113" s="41">
        <v>0</v>
      </c>
      <c r="C113" s="41">
        <v>0</v>
      </c>
      <c r="D113" s="41">
        <v>0</v>
      </c>
      <c r="E113" s="41">
        <v>0</v>
      </c>
      <c r="F113" s="27">
        <v>634267.87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634267.87</v>
      </c>
    </row>
    <row r="114" spans="1:11" ht="18.75" customHeight="1">
      <c r="A114" s="26" t="s">
        <v>100</v>
      </c>
      <c r="B114" s="41">
        <v>0</v>
      </c>
      <c r="C114" s="41">
        <v>0</v>
      </c>
      <c r="D114" s="41">
        <v>0</v>
      </c>
      <c r="E114" s="41">
        <v>0</v>
      </c>
      <c r="F114" s="27">
        <v>761668.13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761668.13</v>
      </c>
    </row>
    <row r="115" spans="1:11" ht="18.75" customHeight="1">
      <c r="A115" s="26" t="s">
        <v>101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734857.53</v>
      </c>
      <c r="H115" s="41">
        <v>0</v>
      </c>
      <c r="I115" s="41">
        <v>0</v>
      </c>
      <c r="J115" s="41">
        <v>0</v>
      </c>
      <c r="K115" s="42">
        <f t="shared" si="23"/>
        <v>734857.53</v>
      </c>
    </row>
    <row r="116" spans="1:11" ht="18.75" customHeight="1">
      <c r="A116" s="26" t="s">
        <v>102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57445.5</v>
      </c>
      <c r="H116" s="41">
        <v>0</v>
      </c>
      <c r="I116" s="41">
        <v>0</v>
      </c>
      <c r="J116" s="41">
        <v>0</v>
      </c>
      <c r="K116" s="42">
        <f t="shared" si="23"/>
        <v>57445.5</v>
      </c>
    </row>
    <row r="117" spans="1:11" ht="18.75" customHeight="1">
      <c r="A117" s="26" t="s">
        <v>103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396772.1</v>
      </c>
      <c r="H117" s="41">
        <v>0</v>
      </c>
      <c r="I117" s="41">
        <v>0</v>
      </c>
      <c r="J117" s="41">
        <v>0</v>
      </c>
      <c r="K117" s="42">
        <f t="shared" si="23"/>
        <v>396772.1</v>
      </c>
    </row>
    <row r="118" spans="1:11" ht="18.75" customHeight="1">
      <c r="A118" s="26" t="s">
        <v>104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347428.72</v>
      </c>
      <c r="H118" s="41">
        <v>0</v>
      </c>
      <c r="I118" s="41">
        <v>0</v>
      </c>
      <c r="J118" s="41">
        <v>0</v>
      </c>
      <c r="K118" s="42">
        <f t="shared" si="23"/>
        <v>347428.72</v>
      </c>
    </row>
    <row r="119" spans="1:11" ht="18.75" customHeight="1">
      <c r="A119" s="26" t="s">
        <v>105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932097.54</v>
      </c>
      <c r="H119" s="41">
        <v>0</v>
      </c>
      <c r="I119" s="41">
        <v>0</v>
      </c>
      <c r="J119" s="41">
        <v>0</v>
      </c>
      <c r="K119" s="42">
        <f t="shared" si="23"/>
        <v>932097.54</v>
      </c>
    </row>
    <row r="120" spans="1:11" ht="18.75" customHeight="1">
      <c r="A120" s="26" t="s">
        <v>106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454592.32</v>
      </c>
      <c r="I120" s="41">
        <v>0</v>
      </c>
      <c r="J120" s="41">
        <v>0</v>
      </c>
      <c r="K120" s="42">
        <f t="shared" si="23"/>
        <v>454592.32</v>
      </c>
    </row>
    <row r="121" spans="1:11" ht="18.75" customHeight="1">
      <c r="A121" s="26" t="s">
        <v>107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830161.16</v>
      </c>
      <c r="I121" s="41">
        <v>0</v>
      </c>
      <c r="J121" s="41">
        <v>0</v>
      </c>
      <c r="K121" s="42">
        <f t="shared" si="23"/>
        <v>830161.16</v>
      </c>
    </row>
    <row r="122" spans="1:11" ht="18.75" customHeight="1">
      <c r="A122" s="26" t="s">
        <v>108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484992.11</v>
      </c>
      <c r="J122" s="41">
        <v>0</v>
      </c>
      <c r="K122" s="42">
        <f t="shared" si="23"/>
        <v>484992.11</v>
      </c>
    </row>
    <row r="123" spans="1:11" ht="18.75" customHeight="1">
      <c r="A123" s="28" t="s">
        <v>109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770853.99</v>
      </c>
      <c r="K123" s="45">
        <f t="shared" si="23"/>
        <v>770853.99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2014-12-09T16:52:24Z</dcterms:modified>
  <cp:category/>
  <cp:version/>
  <cp:contentType/>
  <cp:contentStatus/>
</cp:coreProperties>
</file>