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externalReferences>
    <externalReference r:id="rId4"/>
  </externalReference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<sst xmlns="http://schemas.openxmlformats.org/spreadsheetml/2006/main" count="127" uniqueCount="127">
  <si>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</si>
  <si>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</si>
  <si>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</si>
  <si>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</si>
  <si>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</si>
  <si>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</si>
  <si>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</si>
  <si>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</si>
  <si>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</si>
  <si>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</si>
  <si>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</si>
  <si>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</si>
  <si>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</si>
  <si>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</si>
  <si>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</si>
  <si>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</si>
  <si>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</si>
  <si>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</si>
  <si>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</si>
  <si>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</si>
  <si>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</si>
  <si>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</si>
  <si>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</si>
  <si>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</si>
  <si>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</si>
  <si>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</si>
  <si>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</si>
  <si>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</si>
  <si>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</si>
  <si>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</si>
  <si>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</si>
  <si>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</si>
  <si>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</si>
  <si>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</si>
  <si>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</si>
  <si>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</si>
  <si>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</si>
  <si>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</si>
  <si>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</si>
  <si>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</si>
  <si>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</si>
  <si>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</si>
  <si>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</si>
  <si>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</si>
  <si>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</si>
  <si>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</si>
  <si>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</si>
  <si>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</si>
  <si>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</si>
  <si>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</si>
  <si>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</si>
  <si>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</si>
  <si>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</si>
  <si>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</si>
  <si>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</si>
  <si>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</si>
  <si>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</si>
  <si>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</si>
  <si>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</si>
  <si>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</si>
  <si>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</si>
  <si>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</si>
  <si>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</si>
  <si>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</si>
  <si>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</si>
  <si>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</si>
  <si>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</si>
  <si>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</si>
  <si>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</si>
  <si>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</si>
  <si>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</si>
  <si>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</si>
  <si>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</si>
  <si>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</si>
  <si>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</si>
  <si>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</si>
  <si>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</si>
  <si>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</si>
  <si>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</si>
  <si>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</si>
  <si>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</si>
  <si>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</si>
  <si>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</si>
  <si>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</si>
  <si>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</si>
  <si>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</si>
  <si>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</si>
  <si>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</si>
  <si>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</si>
  <si>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</si>
  <si>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</si>
  <si>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</si>
  <si>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</si>
  <si>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</si>
  <si>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</si>
  <si>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</si>
  <si>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</si>
  <si>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</si>
  <si>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</si>
  <si>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</si>
  <si>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</si>
  <si>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</si>
  <si>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</si>
  <si>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</si>
  <si>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</si>
  <si>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</si>
  <si>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</si>
  <si>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</si>
  <si>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</si>
  <si>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</si>
  <si>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</si>
  <si>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</si>
  <si>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</si>
  <si>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</si>
  <si>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</si>
  <si>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</si>
  <si>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</si>
  <si>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</si>
  <si>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</si>
  <si>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</si>
  <si>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</si>
  <si>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</si>
  <si>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</si>
  <si>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</si>
  <si>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OPERAÇÃO 02/12/14 - VENCIMENTO 09/12/14</t>
  </si>
  <si>
    <t>2.3.  Pela Instalação de Validadores Eletrônicos</t>
  </si>
  <si>
    <t>5.1.3. Pela Instalação dos Validadores Eletrônicos (1 x 2.3)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</si>
</sst>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176" fontId="32" fillId="0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L%20VALIDADORES\Validadores%202014\Validadores%20Controle%20da%20Instala&#231;&#227;o%20E%20TARIF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idadores Concessão"/>
      <sheetName val="Tarifa Desconto Concessão"/>
      <sheetName val="Pagamento Validador Concessão"/>
      <sheetName val="Validadores Local"/>
      <sheetName val="Tarifa desconto Local"/>
      <sheetName val="Pagamento Validador Local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112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111</v>
      </c>
      <c r="J5" s="68" t="s">
        <v>110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600081</v>
      </c>
      <c r="C7" s="9">
        <f t="shared" si="0"/>
        <v>817971</v>
      </c>
      <c r="D7" s="9">
        <f t="shared" si="0"/>
        <v>848453</v>
      </c>
      <c r="E7" s="9">
        <f t="shared" si="0"/>
        <v>562529</v>
      </c>
      <c r="F7" s="9">
        <f t="shared" si="0"/>
        <v>768930</v>
      </c>
      <c r="G7" s="9">
        <f t="shared" si="0"/>
        <v>1244342</v>
      </c>
      <c r="H7" s="9">
        <f t="shared" si="0"/>
        <v>580421</v>
      </c>
      <c r="I7" s="9">
        <f t="shared" si="0"/>
        <v>126485</v>
      </c>
      <c r="J7" s="9">
        <f t="shared" si="0"/>
        <v>319911</v>
      </c>
      <c r="K7" s="9">
        <f t="shared" si="0"/>
        <v>5869123</v>
      </c>
      <c r="L7" s="53"/>
    </row>
    <row r="8" spans="1:11" ht="17.25" customHeight="1">
      <c r="A8" s="10" t="s">
        <v>119</v>
      </c>
      <c r="B8" s="11">
        <f>B9+B12+B16</f>
        <v>356720</v>
      </c>
      <c r="C8" s="11">
        <f aca="true" t="shared" si="1" ref="C8:J8">C9+C12+C16</f>
        <v>493534</v>
      </c>
      <c r="D8" s="11">
        <f t="shared" si="1"/>
        <v>482021</v>
      </c>
      <c r="E8" s="11">
        <f t="shared" si="1"/>
        <v>333120</v>
      </c>
      <c r="F8" s="11">
        <f t="shared" si="1"/>
        <v>430744</v>
      </c>
      <c r="G8" s="11">
        <f t="shared" si="1"/>
        <v>683155</v>
      </c>
      <c r="H8" s="11">
        <f t="shared" si="1"/>
        <v>358776</v>
      </c>
      <c r="I8" s="11">
        <f t="shared" si="1"/>
        <v>67895</v>
      </c>
      <c r="J8" s="11">
        <f t="shared" si="1"/>
        <v>179340</v>
      </c>
      <c r="K8" s="11">
        <f>SUM(B8:J8)</f>
        <v>3385305</v>
      </c>
    </row>
    <row r="9" spans="1:11" ht="17.25" customHeight="1">
      <c r="A9" s="15" t="s">
        <v>17</v>
      </c>
      <c r="B9" s="13">
        <f>+B10+B11</f>
        <v>52847</v>
      </c>
      <c r="C9" s="13">
        <f aca="true" t="shared" si="2" ref="C9:J9">+C10+C11</f>
        <v>76050</v>
      </c>
      <c r="D9" s="13">
        <f t="shared" si="2"/>
        <v>68455</v>
      </c>
      <c r="E9" s="13">
        <f t="shared" si="2"/>
        <v>48415</v>
      </c>
      <c r="F9" s="13">
        <f t="shared" si="2"/>
        <v>55731</v>
      </c>
      <c r="G9" s="13">
        <f t="shared" si="2"/>
        <v>71823</v>
      </c>
      <c r="H9" s="13">
        <f t="shared" si="2"/>
        <v>65151</v>
      </c>
      <c r="I9" s="13">
        <f t="shared" si="2"/>
        <v>11696</v>
      </c>
      <c r="J9" s="13">
        <f t="shared" si="2"/>
        <v>22585</v>
      </c>
      <c r="K9" s="11">
        <f>SUM(B9:J9)</f>
        <v>472753</v>
      </c>
    </row>
    <row r="10" spans="1:11" ht="17.25" customHeight="1">
      <c r="A10" s="30" t="s">
        <v>18</v>
      </c>
      <c r="B10" s="13">
        <v>52847</v>
      </c>
      <c r="C10" s="13">
        <v>76050</v>
      </c>
      <c r="D10" s="13">
        <v>68455</v>
      </c>
      <c r="E10" s="13">
        <v>48415</v>
      </c>
      <c r="F10" s="13">
        <v>55731</v>
      </c>
      <c r="G10" s="13">
        <v>71823</v>
      </c>
      <c r="H10" s="13">
        <v>65151</v>
      </c>
      <c r="I10" s="13">
        <v>11696</v>
      </c>
      <c r="J10" s="13">
        <v>22585</v>
      </c>
      <c r="K10" s="11">
        <f>SUM(B10:J10)</f>
        <v>472753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292812</v>
      </c>
      <c r="C12" s="17">
        <f t="shared" si="3"/>
        <v>400562</v>
      </c>
      <c r="D12" s="17">
        <f t="shared" si="3"/>
        <v>399075</v>
      </c>
      <c r="E12" s="17">
        <f t="shared" si="3"/>
        <v>274861</v>
      </c>
      <c r="F12" s="17">
        <f t="shared" si="3"/>
        <v>360822</v>
      </c>
      <c r="G12" s="17">
        <f t="shared" si="3"/>
        <v>588831</v>
      </c>
      <c r="H12" s="17">
        <f t="shared" si="3"/>
        <v>282810</v>
      </c>
      <c r="I12" s="17">
        <f t="shared" si="3"/>
        <v>53733</v>
      </c>
      <c r="J12" s="17">
        <f t="shared" si="3"/>
        <v>151128</v>
      </c>
      <c r="K12" s="11">
        <f aca="true" t="shared" si="4" ref="K12:K27">SUM(B12:J12)</f>
        <v>2804634</v>
      </c>
    </row>
    <row r="13" spans="1:13" ht="17.25" customHeight="1">
      <c r="A13" s="14" t="s">
        <v>20</v>
      </c>
      <c r="B13" s="13">
        <v>130177</v>
      </c>
      <c r="C13" s="13">
        <v>186951</v>
      </c>
      <c r="D13" s="13">
        <v>193380</v>
      </c>
      <c r="E13" s="13">
        <v>131652</v>
      </c>
      <c r="F13" s="13">
        <v>170824</v>
      </c>
      <c r="G13" s="13">
        <v>269099</v>
      </c>
      <c r="H13" s="13">
        <v>124616</v>
      </c>
      <c r="I13" s="13">
        <v>27768</v>
      </c>
      <c r="J13" s="13">
        <v>72788</v>
      </c>
      <c r="K13" s="11">
        <f t="shared" si="4"/>
        <v>1307255</v>
      </c>
      <c r="L13" s="53"/>
      <c r="M13" s="54"/>
    </row>
    <row r="14" spans="1:12" ht="17.25" customHeight="1">
      <c r="A14" s="14" t="s">
        <v>21</v>
      </c>
      <c r="B14" s="13">
        <v>130499</v>
      </c>
      <c r="C14" s="13">
        <v>165020</v>
      </c>
      <c r="D14" s="13">
        <v>159292</v>
      </c>
      <c r="E14" s="13">
        <v>114127</v>
      </c>
      <c r="F14" s="13">
        <v>150581</v>
      </c>
      <c r="G14" s="13">
        <v>265167</v>
      </c>
      <c r="H14" s="13">
        <v>125028</v>
      </c>
      <c r="I14" s="13">
        <v>19507</v>
      </c>
      <c r="J14" s="13">
        <v>60630</v>
      </c>
      <c r="K14" s="11">
        <f t="shared" si="4"/>
        <v>1189851</v>
      </c>
      <c r="L14" s="53"/>
    </row>
    <row r="15" spans="1:11" ht="17.25" customHeight="1">
      <c r="A15" s="14" t="s">
        <v>22</v>
      </c>
      <c r="B15" s="13">
        <v>32136</v>
      </c>
      <c r="C15" s="13">
        <v>48591</v>
      </c>
      <c r="D15" s="13">
        <v>46403</v>
      </c>
      <c r="E15" s="13">
        <v>29082</v>
      </c>
      <c r="F15" s="13">
        <v>39417</v>
      </c>
      <c r="G15" s="13">
        <v>54565</v>
      </c>
      <c r="H15" s="13">
        <v>33166</v>
      </c>
      <c r="I15" s="13">
        <v>6458</v>
      </c>
      <c r="J15" s="13">
        <v>17710</v>
      </c>
      <c r="K15" s="11">
        <f t="shared" si="4"/>
        <v>307528</v>
      </c>
    </row>
    <row r="16" spans="1:11" ht="17.25" customHeight="1">
      <c r="A16" s="15" t="s">
        <v>115</v>
      </c>
      <c r="B16" s="13">
        <f>B17+B18+B19</f>
        <v>11061</v>
      </c>
      <c r="C16" s="13">
        <f aca="true" t="shared" si="5" ref="C16:J16">C17+C18+C19</f>
        <v>16922</v>
      </c>
      <c r="D16" s="13">
        <f t="shared" si="5"/>
        <v>14491</v>
      </c>
      <c r="E16" s="13">
        <f t="shared" si="5"/>
        <v>9844</v>
      </c>
      <c r="F16" s="13">
        <f t="shared" si="5"/>
        <v>14191</v>
      </c>
      <c r="G16" s="13">
        <f t="shared" si="5"/>
        <v>22501</v>
      </c>
      <c r="H16" s="13">
        <f t="shared" si="5"/>
        <v>10815</v>
      </c>
      <c r="I16" s="13">
        <f t="shared" si="5"/>
        <v>2466</v>
      </c>
      <c r="J16" s="13">
        <f t="shared" si="5"/>
        <v>5627</v>
      </c>
      <c r="K16" s="11">
        <f t="shared" si="4"/>
        <v>107918</v>
      </c>
    </row>
    <row r="17" spans="1:11" ht="17.25" customHeight="1">
      <c r="A17" s="14" t="s">
        <v>116</v>
      </c>
      <c r="B17" s="13">
        <v>4206</v>
      </c>
      <c r="C17" s="13">
        <v>6677</v>
      </c>
      <c r="D17" s="13">
        <v>5664</v>
      </c>
      <c r="E17" s="13">
        <v>4260</v>
      </c>
      <c r="F17" s="13">
        <v>5732</v>
      </c>
      <c r="G17" s="13">
        <v>9513</v>
      </c>
      <c r="H17" s="13">
        <v>4927</v>
      </c>
      <c r="I17" s="13">
        <v>1109</v>
      </c>
      <c r="J17" s="13">
        <v>2278</v>
      </c>
      <c r="K17" s="11">
        <f t="shared" si="4"/>
        <v>44366</v>
      </c>
    </row>
    <row r="18" spans="1:11" ht="17.25" customHeight="1">
      <c r="A18" s="14" t="s">
        <v>117</v>
      </c>
      <c r="B18" s="13">
        <v>428</v>
      </c>
      <c r="C18" s="13">
        <v>585</v>
      </c>
      <c r="D18" s="13">
        <v>510</v>
      </c>
      <c r="E18" s="13">
        <v>453</v>
      </c>
      <c r="F18" s="13">
        <v>539</v>
      </c>
      <c r="G18" s="13">
        <v>1051</v>
      </c>
      <c r="H18" s="13">
        <v>447</v>
      </c>
      <c r="I18" s="13">
        <v>81</v>
      </c>
      <c r="J18" s="13">
        <v>217</v>
      </c>
      <c r="K18" s="11">
        <f t="shared" si="4"/>
        <v>4311</v>
      </c>
    </row>
    <row r="19" spans="1:11" ht="17.25" customHeight="1">
      <c r="A19" s="14" t="s">
        <v>118</v>
      </c>
      <c r="B19" s="13">
        <v>6427</v>
      </c>
      <c r="C19" s="13">
        <v>9660</v>
      </c>
      <c r="D19" s="13">
        <v>8317</v>
      </c>
      <c r="E19" s="13">
        <v>5131</v>
      </c>
      <c r="F19" s="13">
        <v>7920</v>
      </c>
      <c r="G19" s="13">
        <v>11937</v>
      </c>
      <c r="H19" s="13">
        <v>5441</v>
      </c>
      <c r="I19" s="13">
        <v>1276</v>
      </c>
      <c r="J19" s="13">
        <v>3132</v>
      </c>
      <c r="K19" s="11">
        <f t="shared" si="4"/>
        <v>59241</v>
      </c>
    </row>
    <row r="20" spans="1:11" ht="17.25" customHeight="1">
      <c r="A20" s="16" t="s">
        <v>23</v>
      </c>
      <c r="B20" s="11">
        <f>+B21+B22+B23</f>
        <v>191073</v>
      </c>
      <c r="C20" s="11">
        <f aca="true" t="shared" si="6" ref="C20:J20">+C21+C22+C23</f>
        <v>239167</v>
      </c>
      <c r="D20" s="11">
        <f t="shared" si="6"/>
        <v>266763</v>
      </c>
      <c r="E20" s="11">
        <f t="shared" si="6"/>
        <v>168913</v>
      </c>
      <c r="F20" s="11">
        <f t="shared" si="6"/>
        <v>265828</v>
      </c>
      <c r="G20" s="11">
        <f t="shared" si="6"/>
        <v>475330</v>
      </c>
      <c r="H20" s="11">
        <f t="shared" si="6"/>
        <v>171497</v>
      </c>
      <c r="I20" s="11">
        <f t="shared" si="6"/>
        <v>40246</v>
      </c>
      <c r="J20" s="11">
        <f t="shared" si="6"/>
        <v>97427</v>
      </c>
      <c r="K20" s="11">
        <f t="shared" si="4"/>
        <v>1916244</v>
      </c>
    </row>
    <row r="21" spans="1:12" ht="17.25" customHeight="1">
      <c r="A21" s="12" t="s">
        <v>24</v>
      </c>
      <c r="B21" s="13">
        <v>96124</v>
      </c>
      <c r="C21" s="13">
        <v>129697</v>
      </c>
      <c r="D21" s="13">
        <v>148062</v>
      </c>
      <c r="E21" s="13">
        <v>93752</v>
      </c>
      <c r="F21" s="13">
        <v>144305</v>
      </c>
      <c r="G21" s="13">
        <v>243481</v>
      </c>
      <c r="H21" s="13">
        <v>92327</v>
      </c>
      <c r="I21" s="13">
        <v>23573</v>
      </c>
      <c r="J21" s="13">
        <v>52691</v>
      </c>
      <c r="K21" s="11">
        <f t="shared" si="4"/>
        <v>1024012</v>
      </c>
      <c r="L21" s="53"/>
    </row>
    <row r="22" spans="1:12" ht="17.25" customHeight="1">
      <c r="A22" s="12" t="s">
        <v>25</v>
      </c>
      <c r="B22" s="13">
        <v>76292</v>
      </c>
      <c r="C22" s="13">
        <v>85170</v>
      </c>
      <c r="D22" s="13">
        <v>92314</v>
      </c>
      <c r="E22" s="13">
        <v>60656</v>
      </c>
      <c r="F22" s="13">
        <v>97690</v>
      </c>
      <c r="G22" s="13">
        <v>194276</v>
      </c>
      <c r="H22" s="13">
        <v>62958</v>
      </c>
      <c r="I22" s="13">
        <v>12712</v>
      </c>
      <c r="J22" s="13">
        <v>34645</v>
      </c>
      <c r="K22" s="11">
        <f t="shared" si="4"/>
        <v>716713</v>
      </c>
      <c r="L22" s="53"/>
    </row>
    <row r="23" spans="1:11" ht="17.25" customHeight="1">
      <c r="A23" s="12" t="s">
        <v>26</v>
      </c>
      <c r="B23" s="13">
        <v>18657</v>
      </c>
      <c r="C23" s="13">
        <v>24300</v>
      </c>
      <c r="D23" s="13">
        <v>26387</v>
      </c>
      <c r="E23" s="13">
        <v>14505</v>
      </c>
      <c r="F23" s="13">
        <v>23833</v>
      </c>
      <c r="G23" s="13">
        <v>37573</v>
      </c>
      <c r="H23" s="13">
        <v>16212</v>
      </c>
      <c r="I23" s="13">
        <v>3961</v>
      </c>
      <c r="J23" s="13">
        <v>10091</v>
      </c>
      <c r="K23" s="11">
        <f t="shared" si="4"/>
        <v>175519</v>
      </c>
    </row>
    <row r="24" spans="1:11" ht="17.25" customHeight="1">
      <c r="A24" s="16" t="s">
        <v>27</v>
      </c>
      <c r="B24" s="13">
        <v>52288</v>
      </c>
      <c r="C24" s="13">
        <v>85270</v>
      </c>
      <c r="D24" s="13">
        <v>99669</v>
      </c>
      <c r="E24" s="13">
        <v>60496</v>
      </c>
      <c r="F24" s="13">
        <v>72358</v>
      </c>
      <c r="G24" s="13">
        <v>85857</v>
      </c>
      <c r="H24" s="13">
        <v>42585</v>
      </c>
      <c r="I24" s="13">
        <v>18344</v>
      </c>
      <c r="J24" s="13">
        <v>43144</v>
      </c>
      <c r="K24" s="11">
        <f t="shared" si="4"/>
        <v>560011</v>
      </c>
    </row>
    <row r="25" spans="1:12" ht="17.25" customHeight="1">
      <c r="A25" s="12" t="s">
        <v>28</v>
      </c>
      <c r="B25" s="13">
        <v>33464</v>
      </c>
      <c r="C25" s="13">
        <v>54573</v>
      </c>
      <c r="D25" s="13">
        <v>63788</v>
      </c>
      <c r="E25" s="13">
        <v>38717</v>
      </c>
      <c r="F25" s="13">
        <v>46309</v>
      </c>
      <c r="G25" s="13">
        <v>54948</v>
      </c>
      <c r="H25" s="13">
        <v>27254</v>
      </c>
      <c r="I25" s="13">
        <v>11740</v>
      </c>
      <c r="J25" s="13">
        <v>27612</v>
      </c>
      <c r="K25" s="11">
        <f t="shared" si="4"/>
        <v>358405</v>
      </c>
      <c r="L25" s="53"/>
    </row>
    <row r="26" spans="1:12" ht="17.25" customHeight="1">
      <c r="A26" s="12" t="s">
        <v>29</v>
      </c>
      <c r="B26" s="13">
        <v>18824</v>
      </c>
      <c r="C26" s="13">
        <v>30697</v>
      </c>
      <c r="D26" s="13">
        <v>35881</v>
      </c>
      <c r="E26" s="13">
        <v>21779</v>
      </c>
      <c r="F26" s="13">
        <v>26049</v>
      </c>
      <c r="G26" s="13">
        <v>30909</v>
      </c>
      <c r="H26" s="13">
        <v>15331</v>
      </c>
      <c r="I26" s="13">
        <v>6604</v>
      </c>
      <c r="J26" s="13">
        <v>15532</v>
      </c>
      <c r="K26" s="11">
        <f t="shared" si="4"/>
        <v>201606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7563</v>
      </c>
      <c r="I27" s="11">
        <v>0</v>
      </c>
      <c r="J27" s="11">
        <v>0</v>
      </c>
      <c r="K27" s="11">
        <f t="shared" si="4"/>
        <v>7563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70">
        <f>SUM(B30:B33)</f>
        <v>2.4136743</v>
      </c>
      <c r="C29" s="70">
        <f aca="true" t="shared" si="7" ref="C29:J29">SUM(C30:C33)</f>
        <v>2.753106</v>
      </c>
      <c r="D29" s="70">
        <f t="shared" si="7"/>
        <v>3.0994962299999997</v>
      </c>
      <c r="E29" s="70">
        <f t="shared" si="7"/>
        <v>2.636</v>
      </c>
      <c r="F29" s="70">
        <f t="shared" si="7"/>
        <v>2.5588839</v>
      </c>
      <c r="G29" s="70">
        <f t="shared" si="7"/>
        <v>2.2009968</v>
      </c>
      <c r="H29" s="70">
        <f t="shared" si="7"/>
        <v>2.5240075</v>
      </c>
      <c r="I29" s="70">
        <f t="shared" si="7"/>
        <v>4.4807</v>
      </c>
      <c r="J29" s="70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125</v>
      </c>
      <c r="B32" s="70">
        <v>-2.57E-05</v>
      </c>
      <c r="C32" s="32">
        <v>0</v>
      </c>
      <c r="D32" s="70">
        <v>-3.77E-06</v>
      </c>
      <c r="E32" s="32">
        <v>0</v>
      </c>
      <c r="F32" s="70">
        <v>-0.0001161</v>
      </c>
      <c r="G32" s="70">
        <v>-0.0004032</v>
      </c>
      <c r="H32" s="70">
        <v>-0.0001925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8695.36</v>
      </c>
      <c r="I35" s="19">
        <v>0</v>
      </c>
      <c r="J35" s="19">
        <v>0</v>
      </c>
      <c r="K35" s="23">
        <f>SUM(B35:J35)</f>
        <v>8695.36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21.4</v>
      </c>
      <c r="C39" s="19">
        <f aca="true" t="shared" si="8" ref="C39:J39">+C43</f>
        <v>0</v>
      </c>
      <c r="D39" s="23">
        <f t="shared" si="8"/>
        <v>4.28</v>
      </c>
      <c r="E39" s="19">
        <f t="shared" si="8"/>
        <v>0</v>
      </c>
      <c r="F39" s="23">
        <f t="shared" si="8"/>
        <v>128.4</v>
      </c>
      <c r="G39" s="23">
        <f t="shared" si="8"/>
        <v>684.8</v>
      </c>
      <c r="H39" s="23">
        <f t="shared" si="8"/>
        <v>149.8</v>
      </c>
      <c r="I39" s="19">
        <f t="shared" si="8"/>
        <v>0</v>
      </c>
      <c r="J39" s="19">
        <f t="shared" si="8"/>
        <v>0</v>
      </c>
      <c r="K39" s="23">
        <f aca="true" t="shared" si="9" ref="K39:K44">SUM(B39:J39)</f>
        <v>988.6800000000001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16" t="s">
        <v>43</v>
      </c>
      <c r="B43" s="23">
        <f>ROUND(B44*B45,2)</f>
        <v>21.4</v>
      </c>
      <c r="C43" s="19">
        <v>0</v>
      </c>
      <c r="D43" s="23">
        <f>ROUND(D44*D45,2)</f>
        <v>4.28</v>
      </c>
      <c r="E43" s="19">
        <v>0</v>
      </c>
      <c r="F43" s="23">
        <f>ROUND(F44*F45,2)</f>
        <v>128.4</v>
      </c>
      <c r="G43" s="23">
        <f>ROUND(G44*G45,2)</f>
        <v>684.8</v>
      </c>
      <c r="H43" s="23">
        <f>ROUND(H44*H45,2)</f>
        <v>149.8</v>
      </c>
      <c r="I43" s="19">
        <v>0</v>
      </c>
      <c r="J43" s="19">
        <v>0</v>
      </c>
      <c r="K43" s="23">
        <f t="shared" si="9"/>
        <v>988.6800000000001</v>
      </c>
    </row>
    <row r="44" spans="1:11" ht="17.25" customHeight="1">
      <c r="A44" s="12" t="s">
        <v>44</v>
      </c>
      <c r="B44" s="71">
        <v>5</v>
      </c>
      <c r="C44" s="19">
        <v>0</v>
      </c>
      <c r="D44" s="71">
        <v>1</v>
      </c>
      <c r="E44" s="19">
        <v>0</v>
      </c>
      <c r="F44" s="71">
        <v>30</v>
      </c>
      <c r="G44" s="71">
        <v>160</v>
      </c>
      <c r="H44" s="71">
        <v>35</v>
      </c>
      <c r="I44" s="19">
        <v>0</v>
      </c>
      <c r="J44" s="19">
        <v>0</v>
      </c>
      <c r="K44" s="71">
        <f t="shared" si="9"/>
        <v>231</v>
      </c>
    </row>
    <row r="45" spans="1:11" ht="17.25" customHeight="1">
      <c r="A45" s="12" t="s">
        <v>45</v>
      </c>
      <c r="B45" s="23">
        <v>4.28</v>
      </c>
      <c r="C45" s="19">
        <v>0</v>
      </c>
      <c r="D45" s="23">
        <v>4.28</v>
      </c>
      <c r="E45" s="19">
        <v>0</v>
      </c>
      <c r="F45" s="23">
        <v>4.28</v>
      </c>
      <c r="G45" s="23">
        <v>4.28</v>
      </c>
      <c r="H45" s="23">
        <v>4.28</v>
      </c>
      <c r="I45" s="19">
        <v>0</v>
      </c>
      <c r="J45" s="19">
        <v>0</v>
      </c>
      <c r="K45" s="23">
        <v>4.28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46</v>
      </c>
      <c r="B47" s="22">
        <f>+B48+B56</f>
        <v>1465650.65</v>
      </c>
      <c r="C47" s="22">
        <f aca="true" t="shared" si="10" ref="C47:H47">+C48+C56</f>
        <v>2274129.9799999995</v>
      </c>
      <c r="D47" s="22">
        <f t="shared" si="10"/>
        <v>2652628.5999999996</v>
      </c>
      <c r="E47" s="22">
        <f t="shared" si="10"/>
        <v>1503865.25</v>
      </c>
      <c r="F47" s="22">
        <f t="shared" si="10"/>
        <v>1988933.95</v>
      </c>
      <c r="G47" s="22">
        <f t="shared" si="10"/>
        <v>2767412.1099999994</v>
      </c>
      <c r="H47" s="22">
        <f t="shared" si="10"/>
        <v>1492115.03</v>
      </c>
      <c r="I47" s="22">
        <f>+I48+I56</f>
        <v>566741.34</v>
      </c>
      <c r="J47" s="22">
        <f>+J48+J56</f>
        <v>863108.4400000001</v>
      </c>
      <c r="K47" s="22">
        <f>SUM(B47:J47)</f>
        <v>15574585.349999996</v>
      </c>
    </row>
    <row r="48" spans="1:11" ht="17.25" customHeight="1">
      <c r="A48" s="16" t="s">
        <v>47</v>
      </c>
      <c r="B48" s="23">
        <f>SUM(B49:B55)</f>
        <v>1448421.49</v>
      </c>
      <c r="C48" s="23">
        <f aca="true" t="shared" si="11" ref="C48:H48">SUM(C49:C55)</f>
        <v>2251960.8699999996</v>
      </c>
      <c r="D48" s="23">
        <f t="shared" si="11"/>
        <v>2629781.1499999994</v>
      </c>
      <c r="E48" s="23">
        <f t="shared" si="11"/>
        <v>1482826.44</v>
      </c>
      <c r="F48" s="23">
        <f t="shared" si="11"/>
        <v>1967731</v>
      </c>
      <c r="G48" s="23">
        <f t="shared" si="11"/>
        <v>2739477.5599999996</v>
      </c>
      <c r="H48" s="23">
        <f t="shared" si="11"/>
        <v>1473832.12</v>
      </c>
      <c r="I48" s="23">
        <f>SUM(I49:I55)</f>
        <v>566741.34</v>
      </c>
      <c r="J48" s="23">
        <f>SUM(J49:J55)</f>
        <v>849907.55</v>
      </c>
      <c r="K48" s="23">
        <f aca="true" t="shared" si="12" ref="K48:K56">SUM(B48:J48)</f>
        <v>15410679.52</v>
      </c>
    </row>
    <row r="49" spans="1:11" ht="17.25" customHeight="1">
      <c r="A49" s="35" t="s">
        <v>48</v>
      </c>
      <c r="B49" s="23">
        <f aca="true" t="shared" si="13" ref="B49:H49">ROUND(B30*B7,2)</f>
        <v>1448415.51</v>
      </c>
      <c r="C49" s="23">
        <f t="shared" si="13"/>
        <v>2246966.34</v>
      </c>
      <c r="D49" s="23">
        <f t="shared" si="13"/>
        <v>2629780.07</v>
      </c>
      <c r="E49" s="23">
        <f t="shared" si="13"/>
        <v>1482826.44</v>
      </c>
      <c r="F49" s="23">
        <f t="shared" si="13"/>
        <v>1967691.87</v>
      </c>
      <c r="G49" s="23">
        <f t="shared" si="13"/>
        <v>2739294.48</v>
      </c>
      <c r="H49" s="23">
        <f t="shared" si="13"/>
        <v>1465098.69</v>
      </c>
      <c r="I49" s="23">
        <f>ROUND(I30*I7,2)</f>
        <v>566741.34</v>
      </c>
      <c r="J49" s="23">
        <f>ROUND(J30*J7,2)</f>
        <v>849907.55</v>
      </c>
      <c r="K49" s="23">
        <f t="shared" si="12"/>
        <v>15396722.290000001</v>
      </c>
    </row>
    <row r="50" spans="1:11" ht="17.25" customHeight="1">
      <c r="A50" s="35" t="s">
        <v>49</v>
      </c>
      <c r="B50" s="19">
        <v>0</v>
      </c>
      <c r="C50" s="23">
        <f>ROUND(C31*C7,2)</f>
        <v>4994.53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2"/>
        <v>4994.53</v>
      </c>
    </row>
    <row r="51" spans="1:11" ht="17.25" customHeight="1">
      <c r="A51" s="35" t="s">
        <v>126</v>
      </c>
      <c r="B51" s="36">
        <f>ROUND(B32*B7,2)</f>
        <v>-15.42</v>
      </c>
      <c r="C51" s="19">
        <v>0</v>
      </c>
      <c r="D51" s="36">
        <f>ROUND(D32*D7,2)</f>
        <v>-3.2</v>
      </c>
      <c r="E51" s="19">
        <v>0</v>
      </c>
      <c r="F51" s="36">
        <f>ROUND(F32*F7,2)</f>
        <v>-89.27</v>
      </c>
      <c r="G51" s="36">
        <f>ROUND(G32*G7,2)</f>
        <v>-501.72</v>
      </c>
      <c r="H51" s="36">
        <f>ROUND(H32*H7,2)</f>
        <v>-111.73</v>
      </c>
      <c r="I51" s="19">
        <v>0</v>
      </c>
      <c r="J51" s="19">
        <v>0</v>
      </c>
      <c r="K51" s="36">
        <f>SUM(B51:J51)</f>
        <v>-721.34</v>
      </c>
    </row>
    <row r="52" spans="1:11" ht="17.25" customHeight="1">
      <c r="A52" s="35" t="s">
        <v>50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2"/>
        <v>0</v>
      </c>
    </row>
    <row r="53" spans="1:11" ht="17.25" customHeight="1">
      <c r="A53" s="12" t="s">
        <v>51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8695.36</v>
      </c>
      <c r="I53" s="32">
        <f>+I35</f>
        <v>0</v>
      </c>
      <c r="J53" s="32">
        <f>+J35</f>
        <v>0</v>
      </c>
      <c r="K53" s="23">
        <f t="shared" si="12"/>
        <v>8695.36</v>
      </c>
    </row>
    <row r="54" spans="1:11" ht="17.25" customHeight="1">
      <c r="A54" s="12" t="s">
        <v>52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2"/>
        <v>0</v>
      </c>
    </row>
    <row r="55" spans="1:11" ht="17.25" customHeight="1">
      <c r="A55" s="12" t="s">
        <v>53</v>
      </c>
      <c r="B55" s="37">
        <v>21.4</v>
      </c>
      <c r="C55" s="19">
        <v>0</v>
      </c>
      <c r="D55" s="37">
        <v>4.28</v>
      </c>
      <c r="E55" s="19">
        <v>0</v>
      </c>
      <c r="F55" s="37">
        <v>128.4</v>
      </c>
      <c r="G55" s="37">
        <v>684.8</v>
      </c>
      <c r="H55" s="37">
        <v>149.8</v>
      </c>
      <c r="I55" s="19">
        <v>0</v>
      </c>
      <c r="J55" s="19">
        <v>0</v>
      </c>
      <c r="K55" s="23">
        <f t="shared" si="12"/>
        <v>988.6800000000001</v>
      </c>
    </row>
    <row r="56" spans="1:11" ht="17.25" customHeight="1">
      <c r="A56" s="16" t="s">
        <v>54</v>
      </c>
      <c r="B56" s="37">
        <v>17229.16</v>
      </c>
      <c r="C56" s="37">
        <v>22169.11</v>
      </c>
      <c r="D56" s="37">
        <v>22847.45</v>
      </c>
      <c r="E56" s="37">
        <v>21038.81</v>
      </c>
      <c r="F56" s="37">
        <v>21202.95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2"/>
        <v>163905.83000000002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55</v>
      </c>
      <c r="B60" s="36">
        <f aca="true" t="shared" si="14" ref="B60:J60">+B61+B68+B94+B95</f>
        <v>-473794.95</v>
      </c>
      <c r="C60" s="36">
        <f t="shared" si="14"/>
        <v>-256403.13</v>
      </c>
      <c r="D60" s="36">
        <f t="shared" si="14"/>
        <v>-299639.31999999995</v>
      </c>
      <c r="E60" s="36">
        <f t="shared" si="14"/>
        <v>-465562.33</v>
      </c>
      <c r="F60" s="36">
        <f t="shared" si="14"/>
        <v>-460668.04</v>
      </c>
      <c r="G60" s="36">
        <f t="shared" si="14"/>
        <v>-459598.79</v>
      </c>
      <c r="H60" s="36">
        <f t="shared" si="14"/>
        <v>-209375.47</v>
      </c>
      <c r="I60" s="36">
        <f t="shared" si="14"/>
        <v>-79107.32</v>
      </c>
      <c r="J60" s="36">
        <f t="shared" si="14"/>
        <v>-93294.84</v>
      </c>
      <c r="K60" s="36">
        <f>SUM(B60:J60)</f>
        <v>-2797444.19</v>
      </c>
    </row>
    <row r="61" spans="1:11" ht="18.75" customHeight="1">
      <c r="A61" s="16" t="s">
        <v>80</v>
      </c>
      <c r="B61" s="36">
        <f aca="true" t="shared" si="15" ref="B61:J61">B62+B63+B64+B65+B66+B67</f>
        <v>-459685.89</v>
      </c>
      <c r="C61" s="36">
        <f t="shared" si="15"/>
        <v>-235758.18</v>
      </c>
      <c r="D61" s="36">
        <f t="shared" si="15"/>
        <v>-279191.29</v>
      </c>
      <c r="E61" s="36">
        <f t="shared" si="15"/>
        <v>-439502.25</v>
      </c>
      <c r="F61" s="36">
        <f t="shared" si="15"/>
        <v>-441628.41</v>
      </c>
      <c r="G61" s="36">
        <f t="shared" si="15"/>
        <v>-431147.37</v>
      </c>
      <c r="H61" s="36">
        <f t="shared" si="15"/>
        <v>-195453</v>
      </c>
      <c r="I61" s="36">
        <f t="shared" si="15"/>
        <v>-35088</v>
      </c>
      <c r="J61" s="36">
        <f t="shared" si="15"/>
        <v>-67755</v>
      </c>
      <c r="K61" s="36">
        <f aca="true" t="shared" si="16" ref="K61:K92">SUM(B61:J61)</f>
        <v>-2585209.39</v>
      </c>
    </row>
    <row r="62" spans="1:11" ht="18.75" customHeight="1">
      <c r="A62" s="12" t="s">
        <v>81</v>
      </c>
      <c r="B62" s="36">
        <f>-ROUND(B9*$D$3,2)</f>
        <v>-158541</v>
      </c>
      <c r="C62" s="36">
        <f aca="true" t="shared" si="17" ref="C62:J62">-ROUND(C9*$D$3,2)</f>
        <v>-228150</v>
      </c>
      <c r="D62" s="36">
        <f t="shared" si="17"/>
        <v>-205365</v>
      </c>
      <c r="E62" s="36">
        <f t="shared" si="17"/>
        <v>-145245</v>
      </c>
      <c r="F62" s="36">
        <f t="shared" si="17"/>
        <v>-167193</v>
      </c>
      <c r="G62" s="36">
        <f t="shared" si="17"/>
        <v>-215469</v>
      </c>
      <c r="H62" s="36">
        <f t="shared" si="17"/>
        <v>-195453</v>
      </c>
      <c r="I62" s="36">
        <f t="shared" si="17"/>
        <v>-35088</v>
      </c>
      <c r="J62" s="36">
        <f t="shared" si="17"/>
        <v>-67755</v>
      </c>
      <c r="K62" s="36">
        <f t="shared" si="16"/>
        <v>-1418259</v>
      </c>
    </row>
    <row r="63" spans="1:11" ht="18.75" customHeight="1">
      <c r="A63" s="12" t="s">
        <v>56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6"/>
        <v>0</v>
      </c>
    </row>
    <row r="64" spans="1:11" ht="18.75" customHeight="1">
      <c r="A64" s="12" t="s">
        <v>120</v>
      </c>
      <c r="B64" s="36">
        <v>-2706</v>
      </c>
      <c r="C64" s="36">
        <v>-237</v>
      </c>
      <c r="D64" s="36">
        <v>-738</v>
      </c>
      <c r="E64" s="36">
        <v>-2295</v>
      </c>
      <c r="F64" s="36">
        <v>-1929</v>
      </c>
      <c r="G64" s="36">
        <v>-1173</v>
      </c>
      <c r="H64" s="19">
        <v>0</v>
      </c>
      <c r="I64" s="19">
        <v>0</v>
      </c>
      <c r="J64" s="19">
        <v>0</v>
      </c>
      <c r="K64" s="36">
        <f t="shared" si="16"/>
        <v>-9078</v>
      </c>
    </row>
    <row r="65" spans="1:11" ht="18.75" customHeight="1">
      <c r="A65" s="12" t="s">
        <v>57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58</v>
      </c>
      <c r="B66" s="48">
        <v>-298438.89</v>
      </c>
      <c r="C66" s="48">
        <v>-7371.18</v>
      </c>
      <c r="D66" s="48">
        <v>-73032.29</v>
      </c>
      <c r="E66" s="48">
        <v>-291962.25</v>
      </c>
      <c r="F66" s="48">
        <v>-272506.41</v>
      </c>
      <c r="G66" s="48">
        <v>-214505.37</v>
      </c>
      <c r="H66" s="19">
        <v>0</v>
      </c>
      <c r="I66" s="19">
        <v>0</v>
      </c>
      <c r="J66" s="19">
        <v>0</v>
      </c>
      <c r="K66" s="36">
        <f t="shared" si="16"/>
        <v>-1157816.3900000001</v>
      </c>
    </row>
    <row r="67" spans="1:11" ht="18.75" customHeight="1">
      <c r="A67" s="12" t="s">
        <v>59</v>
      </c>
      <c r="B67" s="19">
        <v>0</v>
      </c>
      <c r="C67" s="19">
        <v>0</v>
      </c>
      <c r="D67" s="48">
        <v>-56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6"/>
        <v>-56</v>
      </c>
    </row>
    <row r="68" spans="1:11" ht="18.75" customHeight="1">
      <c r="A68" s="12" t="s">
        <v>85</v>
      </c>
      <c r="B68" s="36">
        <f aca="true" t="shared" si="18" ref="B68:J68">SUM(B69:B92)</f>
        <v>-14109.06</v>
      </c>
      <c r="C68" s="36">
        <f t="shared" si="18"/>
        <v>-20644.95</v>
      </c>
      <c r="D68" s="36">
        <f t="shared" si="18"/>
        <v>-20448.03</v>
      </c>
      <c r="E68" s="36">
        <f t="shared" si="18"/>
        <v>-26060.08</v>
      </c>
      <c r="F68" s="36">
        <f t="shared" si="18"/>
        <v>-19039.63</v>
      </c>
      <c r="G68" s="36">
        <f t="shared" si="18"/>
        <v>-28451.42</v>
      </c>
      <c r="H68" s="36">
        <f t="shared" si="18"/>
        <v>-13922.47</v>
      </c>
      <c r="I68" s="36">
        <f t="shared" si="18"/>
        <v>-44019.32000000001</v>
      </c>
      <c r="J68" s="36">
        <f t="shared" si="18"/>
        <v>-25539.84</v>
      </c>
      <c r="K68" s="36">
        <f t="shared" si="16"/>
        <v>-212234.8</v>
      </c>
    </row>
    <row r="69" spans="1:11" ht="18.75" customHeight="1">
      <c r="A69" s="12" t="s">
        <v>60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6"/>
        <v>0</v>
      </c>
    </row>
    <row r="70" spans="1:11" ht="18.75" customHeight="1">
      <c r="A70" s="12" t="s">
        <v>61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6"/>
        <v>-199.13</v>
      </c>
    </row>
    <row r="71" spans="1:11" ht="18.75" customHeight="1">
      <c r="A71" s="12" t="s">
        <v>62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6"/>
        <v>-3432.3900000000003</v>
      </c>
    </row>
    <row r="72" spans="1:11" ht="18.75" customHeight="1">
      <c r="A72" s="12" t="s">
        <v>63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6"/>
        <v>-30000</v>
      </c>
    </row>
    <row r="73" spans="1:11" ht="18.75" customHeight="1">
      <c r="A73" s="35" t="s">
        <v>64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6"/>
        <v>-143530.62000000002</v>
      </c>
    </row>
    <row r="74" spans="1:11" ht="18.75" customHeight="1">
      <c r="A74" s="12" t="s">
        <v>65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6"/>
        <v>0</v>
      </c>
    </row>
    <row r="75" spans="1:11" ht="18.75" customHeight="1">
      <c r="A75" s="12" t="s">
        <v>66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6"/>
        <v>0</v>
      </c>
    </row>
    <row r="76" spans="1:11" ht="18.75" customHeight="1">
      <c r="A76" s="12" t="s">
        <v>67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6"/>
        <v>0</v>
      </c>
    </row>
    <row r="77" spans="1:11" ht="18.75" customHeight="1">
      <c r="A77" s="12" t="s">
        <v>68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6"/>
        <v>0</v>
      </c>
    </row>
    <row r="78" spans="1:11" ht="18.75" customHeight="1">
      <c r="A78" s="12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6"/>
        <v>0</v>
      </c>
    </row>
    <row r="79" spans="1:11" ht="18.75" customHeight="1">
      <c r="A79" s="12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6"/>
        <v>0</v>
      </c>
    </row>
    <row r="80" spans="1:11" ht="18.75" customHeight="1">
      <c r="A80" s="12" t="s">
        <v>71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6"/>
        <v>0</v>
      </c>
    </row>
    <row r="81" spans="1:11" ht="18.75" customHeight="1">
      <c r="A81" s="12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6"/>
        <v>0</v>
      </c>
    </row>
    <row r="82" spans="1:11" ht="18.75" customHeight="1">
      <c r="A82" s="12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6"/>
        <v>0</v>
      </c>
    </row>
    <row r="83" spans="1:11" ht="18.75" customHeight="1">
      <c r="A83" s="12" t="s">
        <v>74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6"/>
        <v>0</v>
      </c>
    </row>
    <row r="84" spans="1:11" ht="18.75" customHeight="1">
      <c r="A84" s="12" t="s">
        <v>83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6"/>
        <v>0</v>
      </c>
    </row>
    <row r="85" spans="1:11" ht="18.75" customHeight="1">
      <c r="A85" s="12" t="s">
        <v>86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6"/>
        <v>0</v>
      </c>
    </row>
    <row r="86" spans="1:11" ht="18.75" customHeight="1">
      <c r="A86" s="12" t="s">
        <v>87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6"/>
        <v>0</v>
      </c>
    </row>
    <row r="87" spans="1:11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6"/>
        <v>0</v>
      </c>
    </row>
    <row r="88" spans="1:11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6"/>
        <v>0</v>
      </c>
    </row>
    <row r="89" spans="1:11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6"/>
        <v>0</v>
      </c>
    </row>
    <row r="90" spans="1:12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6"/>
        <v>0</v>
      </c>
      <c r="L90" s="57"/>
    </row>
    <row r="91" spans="1:12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6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49">
        <v>-12482.08</v>
      </c>
      <c r="F92" s="19">
        <v>0</v>
      </c>
      <c r="G92" s="19">
        <v>0</v>
      </c>
      <c r="H92" s="19">
        <v>0</v>
      </c>
      <c r="I92" s="49">
        <v>-7140.94</v>
      </c>
      <c r="J92" s="49">
        <v>-15449.64</v>
      </c>
      <c r="K92" s="49">
        <f t="shared" si="16"/>
        <v>-35072.66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9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9"/>
        <v>0</v>
      </c>
      <c r="L96" s="55"/>
    </row>
    <row r="97" spans="1:12" ht="18.75" customHeight="1">
      <c r="A97" s="16" t="s">
        <v>89</v>
      </c>
      <c r="B97" s="24">
        <f aca="true" t="shared" si="20" ref="B97:H97">+B98+B99</f>
        <v>991855.7</v>
      </c>
      <c r="C97" s="24">
        <f t="shared" si="20"/>
        <v>2017726.8499999999</v>
      </c>
      <c r="D97" s="24">
        <f t="shared" si="20"/>
        <v>2352989.28</v>
      </c>
      <c r="E97" s="24">
        <f t="shared" si="20"/>
        <v>1038302.92</v>
      </c>
      <c r="F97" s="24">
        <f t="shared" si="20"/>
        <v>1528265.9100000001</v>
      </c>
      <c r="G97" s="24">
        <f t="shared" si="20"/>
        <v>2307813.3199999994</v>
      </c>
      <c r="H97" s="24">
        <f t="shared" si="20"/>
        <v>1282739.56</v>
      </c>
      <c r="I97" s="24">
        <f>+I98+I99</f>
        <v>487634.01999999996</v>
      </c>
      <c r="J97" s="24">
        <f>+J98+J99</f>
        <v>769813.6000000001</v>
      </c>
      <c r="K97" s="49">
        <f t="shared" si="19"/>
        <v>12777141.16</v>
      </c>
      <c r="L97" s="55"/>
    </row>
    <row r="98" spans="1:12" ht="18.75" customHeight="1">
      <c r="A98" s="16" t="s">
        <v>88</v>
      </c>
      <c r="B98" s="24">
        <f aca="true" t="shared" si="21" ref="B98:J98">+B48+B61+B68+B94</f>
        <v>974626.5399999999</v>
      </c>
      <c r="C98" s="24">
        <f t="shared" si="21"/>
        <v>1995557.7399999998</v>
      </c>
      <c r="D98" s="24">
        <f t="shared" si="21"/>
        <v>2330141.8299999996</v>
      </c>
      <c r="E98" s="24">
        <f t="shared" si="21"/>
        <v>1017264.11</v>
      </c>
      <c r="F98" s="24">
        <f t="shared" si="21"/>
        <v>1507062.9600000002</v>
      </c>
      <c r="G98" s="24">
        <f t="shared" si="21"/>
        <v>2279878.7699999996</v>
      </c>
      <c r="H98" s="24">
        <f t="shared" si="21"/>
        <v>1264456.6500000001</v>
      </c>
      <c r="I98" s="24">
        <f t="shared" si="21"/>
        <v>487634.01999999996</v>
      </c>
      <c r="J98" s="24">
        <f t="shared" si="21"/>
        <v>756612.7100000001</v>
      </c>
      <c r="K98" s="49">
        <f t="shared" si="19"/>
        <v>12613235.33</v>
      </c>
      <c r="L98" s="55"/>
    </row>
    <row r="99" spans="1:11" ht="18" customHeight="1">
      <c r="A99" s="16" t="s">
        <v>121</v>
      </c>
      <c r="B99" s="24">
        <f aca="true" t="shared" si="22" ref="B99:J99">IF(+B56+B95+B100&lt;0,0,(B56+B95+B100))</f>
        <v>17229.16</v>
      </c>
      <c r="C99" s="24">
        <f>IF(+C56+C95+C100&lt;0,0,(C56+C95+C100))</f>
        <v>22169.11</v>
      </c>
      <c r="D99" s="24">
        <f t="shared" si="22"/>
        <v>22847.45</v>
      </c>
      <c r="E99" s="24">
        <f t="shared" si="22"/>
        <v>21038.81</v>
      </c>
      <c r="F99" s="24">
        <f t="shared" si="22"/>
        <v>21202.95</v>
      </c>
      <c r="G99" s="24">
        <f t="shared" si="22"/>
        <v>27934.55</v>
      </c>
      <c r="H99" s="24">
        <f t="shared" si="22"/>
        <v>18282.91</v>
      </c>
      <c r="I99" s="19">
        <f t="shared" si="22"/>
        <v>0</v>
      </c>
      <c r="J99" s="24">
        <f t="shared" si="22"/>
        <v>13200.89</v>
      </c>
      <c r="K99" s="49">
        <f t="shared" si="19"/>
        <v>163905.83000000002</v>
      </c>
    </row>
    <row r="100" spans="1:13" ht="18.75" customHeight="1">
      <c r="A100" s="16" t="s">
        <v>90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9"/>
        <v>0</v>
      </c>
      <c r="M100" s="58"/>
    </row>
    <row r="101" spans="1:11" ht="18.75" customHeight="1">
      <c r="A101" s="16" t="s">
        <v>122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75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12777141.159999996</v>
      </c>
      <c r="L105" s="55"/>
    </row>
    <row r="106" spans="1:11" ht="18.75" customHeight="1">
      <c r="A106" s="26" t="s">
        <v>76</v>
      </c>
      <c r="B106" s="27">
        <v>125979.46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125979.46</v>
      </c>
    </row>
    <row r="107" spans="1:11" ht="18.75" customHeight="1">
      <c r="A107" s="26" t="s">
        <v>77</v>
      </c>
      <c r="B107" s="27">
        <v>865876.24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3" ref="K107:K123">SUM(B107:J107)</f>
        <v>865876.24</v>
      </c>
    </row>
    <row r="108" spans="1:11" ht="18.75" customHeight="1">
      <c r="A108" s="26" t="s">
        <v>78</v>
      </c>
      <c r="B108" s="41">
        <v>0</v>
      </c>
      <c r="C108" s="27">
        <f>+C97</f>
        <v>2017726.8499999999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3"/>
        <v>2017726.8499999999</v>
      </c>
    </row>
    <row r="109" spans="1:11" ht="18.75" customHeight="1">
      <c r="A109" s="26" t="s">
        <v>79</v>
      </c>
      <c r="B109" s="41">
        <v>0</v>
      </c>
      <c r="C109" s="41">
        <v>0</v>
      </c>
      <c r="D109" s="27">
        <f>+D97</f>
        <v>2352989.28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3"/>
        <v>2352989.28</v>
      </c>
    </row>
    <row r="110" spans="1:11" ht="18.75" customHeight="1">
      <c r="A110" s="26" t="s">
        <v>96</v>
      </c>
      <c r="B110" s="41">
        <v>0</v>
      </c>
      <c r="C110" s="41">
        <v>0</v>
      </c>
      <c r="D110" s="41">
        <v>0</v>
      </c>
      <c r="E110" s="27">
        <f>+E97</f>
        <v>1038302.92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3"/>
        <v>1038302.92</v>
      </c>
    </row>
    <row r="111" spans="1:11" ht="18.75" customHeight="1">
      <c r="A111" s="26" t="s">
        <v>97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3"/>
        <v>0</v>
      </c>
    </row>
    <row r="112" spans="1:11" ht="18.75" customHeight="1">
      <c r="A112" s="26" t="s">
        <v>98</v>
      </c>
      <c r="B112" s="41">
        <v>0</v>
      </c>
      <c r="C112" s="41">
        <v>0</v>
      </c>
      <c r="D112" s="41">
        <v>0</v>
      </c>
      <c r="E112" s="41">
        <v>0</v>
      </c>
      <c r="F112" s="27">
        <v>329558.9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3"/>
        <v>329558.9</v>
      </c>
    </row>
    <row r="113" spans="1:11" ht="18.75" customHeight="1">
      <c r="A113" s="26" t="s">
        <v>99</v>
      </c>
      <c r="B113" s="41">
        <v>0</v>
      </c>
      <c r="C113" s="41">
        <v>0</v>
      </c>
      <c r="D113" s="41">
        <v>0</v>
      </c>
      <c r="E113" s="41">
        <v>0</v>
      </c>
      <c r="F113" s="27">
        <v>621932.13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3"/>
        <v>621932.13</v>
      </c>
    </row>
    <row r="114" spans="1:11" ht="18.75" customHeight="1">
      <c r="A114" s="26" t="s">
        <v>100</v>
      </c>
      <c r="B114" s="41">
        <v>0</v>
      </c>
      <c r="C114" s="41">
        <v>0</v>
      </c>
      <c r="D114" s="41">
        <v>0</v>
      </c>
      <c r="E114" s="41">
        <v>0</v>
      </c>
      <c r="F114" s="27">
        <v>576774.88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3"/>
        <v>576774.88</v>
      </c>
    </row>
    <row r="115" spans="1:11" ht="18.75" customHeight="1">
      <c r="A115" s="26" t="s">
        <v>101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683313.79</v>
      </c>
      <c r="H115" s="41">
        <v>0</v>
      </c>
      <c r="I115" s="41">
        <v>0</v>
      </c>
      <c r="J115" s="41">
        <v>0</v>
      </c>
      <c r="K115" s="42">
        <f t="shared" si="23"/>
        <v>683313.79</v>
      </c>
    </row>
    <row r="116" spans="1:11" ht="18.75" customHeight="1">
      <c r="A116" s="26" t="s">
        <v>102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54400.02</v>
      </c>
      <c r="H116" s="41">
        <v>0</v>
      </c>
      <c r="I116" s="41">
        <v>0</v>
      </c>
      <c r="J116" s="41">
        <v>0</v>
      </c>
      <c r="K116" s="42">
        <f t="shared" si="23"/>
        <v>54400.02</v>
      </c>
    </row>
    <row r="117" spans="1:11" ht="18.75" customHeight="1">
      <c r="A117" s="26" t="s">
        <v>103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370417.83</v>
      </c>
      <c r="H117" s="41">
        <v>0</v>
      </c>
      <c r="I117" s="41">
        <v>0</v>
      </c>
      <c r="J117" s="41">
        <v>0</v>
      </c>
      <c r="K117" s="42">
        <f t="shared" si="23"/>
        <v>370417.83</v>
      </c>
    </row>
    <row r="118" spans="1:11" ht="18.75" customHeight="1">
      <c r="A118" s="26" t="s">
        <v>104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334460.86</v>
      </c>
      <c r="H118" s="41">
        <v>0</v>
      </c>
      <c r="I118" s="41">
        <v>0</v>
      </c>
      <c r="J118" s="41">
        <v>0</v>
      </c>
      <c r="K118" s="42">
        <f t="shared" si="23"/>
        <v>334460.86</v>
      </c>
    </row>
    <row r="119" spans="1:11" ht="18.75" customHeight="1">
      <c r="A119" s="26" t="s">
        <v>105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865220.83</v>
      </c>
      <c r="H119" s="41">
        <v>0</v>
      </c>
      <c r="I119" s="41">
        <v>0</v>
      </c>
      <c r="J119" s="41">
        <v>0</v>
      </c>
      <c r="K119" s="42">
        <f t="shared" si="23"/>
        <v>865220.83</v>
      </c>
    </row>
    <row r="120" spans="1:11" ht="18.75" customHeight="1">
      <c r="A120" s="26" t="s">
        <v>106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453500.86</v>
      </c>
      <c r="I120" s="41">
        <v>0</v>
      </c>
      <c r="J120" s="41">
        <v>0</v>
      </c>
      <c r="K120" s="42">
        <f t="shared" si="23"/>
        <v>453500.86</v>
      </c>
    </row>
    <row r="121" spans="1:11" ht="18.75" customHeight="1">
      <c r="A121" s="26" t="s">
        <v>107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829238.69</v>
      </c>
      <c r="I121" s="41">
        <v>0</v>
      </c>
      <c r="J121" s="41">
        <v>0</v>
      </c>
      <c r="K121" s="42">
        <f t="shared" si="23"/>
        <v>829238.69</v>
      </c>
    </row>
    <row r="122" spans="1:11" ht="18.75" customHeight="1">
      <c r="A122" s="26" t="s">
        <v>108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487634.02</v>
      </c>
      <c r="J122" s="41">
        <v>0</v>
      </c>
      <c r="K122" s="42">
        <f t="shared" si="23"/>
        <v>487634.02</v>
      </c>
    </row>
    <row r="123" spans="1:11" ht="18.75" customHeight="1">
      <c r="A123" s="28" t="s">
        <v>109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769813.6</v>
      </c>
      <c r="K123" s="45">
        <f t="shared" si="23"/>
        <v>769813.6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2014-12-08T19:03:33Z</dcterms:modified>
  <cp:category/>
  <cp:version/>
  <cp:contentType/>
  <cp:contentStatus/>
</cp:coreProperties>
</file>