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149" windowWidth="19481" windowHeight="8572"/>
  </bookViews>
  <sheets>
    <sheet name="Gestão" sheetId="1" r:id="rId1"/>
  </sheets>
  <definedNames>
    <definedName name="_xlnm._FilterDatabase" localSheetId="0" hidden="1">Gestão!$A$1:$A$112</definedName>
    <definedName name="acuges" localSheetId="0">Gestão!#REF!</definedName>
    <definedName name="acuges">#REF!</definedName>
    <definedName name="acusis">#REF!</definedName>
    <definedName name="_xlnm.Print_Area" localSheetId="0">Gestão!$C$1:$X$76</definedName>
    <definedName name="DDDDDDDDDD">#REF!</definedName>
    <definedName name="impgesset">#REF!</definedName>
    <definedName name="impsisset">#REF!</definedName>
    <definedName name="SSSSSSSSSS">#REF!</definedName>
    <definedName name="SSSSSSSSSSSSSSSS">#REF!</definedName>
    <definedName name="subges">#REF!</definedName>
    <definedName name="subsis">#REF!</definedName>
    <definedName name="_xlnm.Print_Titles" localSheetId="0">Gestão!$C:$D,Gestão!$1:$3</definedName>
  </definedNames>
  <calcPr calcId="125725"/>
</workbook>
</file>

<file path=xl/calcChain.xml><?xml version="1.0" encoding="utf-8"?>
<calcChain xmlns="http://schemas.openxmlformats.org/spreadsheetml/2006/main">
  <c r="X52" i="1"/>
  <c r="W52"/>
  <c r="W48"/>
  <c r="X48"/>
  <c r="X45"/>
  <c r="X15"/>
  <c r="W15"/>
  <c r="W11" s="1"/>
  <c r="V72"/>
  <c r="V70" s="1"/>
  <c r="V45"/>
  <c r="F4"/>
  <c r="U48" l="1"/>
  <c r="X66"/>
  <c r="X64" s="1"/>
  <c r="X72"/>
  <c r="X70" s="1"/>
  <c r="V41"/>
  <c r="X11"/>
  <c r="W41"/>
  <c r="U15"/>
  <c r="V15"/>
  <c r="V11" s="1"/>
  <c r="V66"/>
  <c r="V64" s="1"/>
  <c r="W45"/>
  <c r="W39" s="1"/>
  <c r="W66"/>
  <c r="W72"/>
  <c r="W70" s="1"/>
  <c r="V52"/>
  <c r="V39" s="1"/>
  <c r="X41"/>
  <c r="X39" s="1"/>
  <c r="U52"/>
  <c r="V48"/>
  <c r="S45"/>
  <c r="S72"/>
  <c r="S70" s="1"/>
  <c r="T41"/>
  <c r="T66"/>
  <c r="U45"/>
  <c r="U66"/>
  <c r="U72"/>
  <c r="U70" s="1"/>
  <c r="S48"/>
  <c r="U11"/>
  <c r="U41"/>
  <c r="T45"/>
  <c r="S15"/>
  <c r="S11" s="1"/>
  <c r="T15"/>
  <c r="T11" s="1"/>
  <c r="T48"/>
  <c r="S52"/>
  <c r="S41"/>
  <c r="T72"/>
  <c r="T70" s="1"/>
  <c r="T52"/>
  <c r="S66"/>
  <c r="D9"/>
  <c r="D7"/>
  <c r="D62"/>
  <c r="D61"/>
  <c r="D60"/>
  <c r="D8"/>
  <c r="W64" l="1"/>
  <c r="U39"/>
  <c r="S64"/>
  <c r="T64"/>
  <c r="U64"/>
  <c r="S39"/>
  <c r="T39"/>
  <c r="Q48"/>
  <c r="Q66"/>
  <c r="R41"/>
  <c r="R52"/>
  <c r="Q41"/>
  <c r="Q52"/>
  <c r="Q15"/>
  <c r="Q11" s="1"/>
  <c r="Q45"/>
  <c r="Q72"/>
  <c r="Q70" s="1"/>
  <c r="R15"/>
  <c r="R11" s="1"/>
  <c r="R45"/>
  <c r="R48"/>
  <c r="R66"/>
  <c r="R72"/>
  <c r="R70" s="1"/>
  <c r="D63"/>
  <c r="D4"/>
  <c r="Q64" l="1"/>
  <c r="E45"/>
  <c r="F45"/>
  <c r="I15"/>
  <c r="M15"/>
  <c r="M11" s="1"/>
  <c r="G41"/>
  <c r="K41"/>
  <c r="O41"/>
  <c r="I45"/>
  <c r="M45"/>
  <c r="I48"/>
  <c r="M48"/>
  <c r="G52"/>
  <c r="K52"/>
  <c r="O52"/>
  <c r="I66"/>
  <c r="M66"/>
  <c r="I72"/>
  <c r="I70" s="1"/>
  <c r="M72"/>
  <c r="M70" s="1"/>
  <c r="D44"/>
  <c r="J41"/>
  <c r="N41"/>
  <c r="H45"/>
  <c r="L45"/>
  <c r="P45"/>
  <c r="H48"/>
  <c r="L48"/>
  <c r="P48"/>
  <c r="J52"/>
  <c r="N52"/>
  <c r="H66"/>
  <c r="L66"/>
  <c r="P66"/>
  <c r="P64" s="1"/>
  <c r="H72"/>
  <c r="H70" s="1"/>
  <c r="L72"/>
  <c r="L70" s="1"/>
  <c r="P72"/>
  <c r="P70" s="1"/>
  <c r="R39"/>
  <c r="H15"/>
  <c r="H11" s="1"/>
  <c r="L15"/>
  <c r="L11" s="1"/>
  <c r="P15"/>
  <c r="I11"/>
  <c r="E48"/>
  <c r="E66"/>
  <c r="R64"/>
  <c r="E41"/>
  <c r="E52"/>
  <c r="D29"/>
  <c r="D33"/>
  <c r="F41"/>
  <c r="F52"/>
  <c r="G15"/>
  <c r="G11" s="1"/>
  <c r="K15"/>
  <c r="K11" s="1"/>
  <c r="O15"/>
  <c r="O11" s="1"/>
  <c r="I41"/>
  <c r="M41"/>
  <c r="G45"/>
  <c r="K45"/>
  <c r="O45"/>
  <c r="G48"/>
  <c r="K48"/>
  <c r="O48"/>
  <c r="I52"/>
  <c r="M52"/>
  <c r="G66"/>
  <c r="K66"/>
  <c r="O66"/>
  <c r="G72"/>
  <c r="G70" s="1"/>
  <c r="K72"/>
  <c r="K70" s="1"/>
  <c r="O72"/>
  <c r="O70" s="1"/>
  <c r="Q39"/>
  <c r="D67"/>
  <c r="F66"/>
  <c r="D73"/>
  <c r="F72"/>
  <c r="F70" s="1"/>
  <c r="F48"/>
  <c r="E15"/>
  <c r="E11" s="1"/>
  <c r="E72"/>
  <c r="E70" s="1"/>
  <c r="F15"/>
  <c r="D56"/>
  <c r="P11"/>
  <c r="J15"/>
  <c r="J11" s="1"/>
  <c r="N15"/>
  <c r="N11" s="1"/>
  <c r="H41"/>
  <c r="L41"/>
  <c r="P41"/>
  <c r="J45"/>
  <c r="N45"/>
  <c r="J48"/>
  <c r="N48"/>
  <c r="H52"/>
  <c r="L52"/>
  <c r="P52"/>
  <c r="J66"/>
  <c r="N66"/>
  <c r="J72"/>
  <c r="J70" s="1"/>
  <c r="N72"/>
  <c r="N70" s="1"/>
  <c r="F11"/>
  <c r="D13"/>
  <c r="D17"/>
  <c r="D21"/>
  <c r="D25"/>
  <c r="D37"/>
  <c r="D19"/>
  <c r="D23"/>
  <c r="D27"/>
  <c r="D31"/>
  <c r="D35"/>
  <c r="D42"/>
  <c r="D46"/>
  <c r="D50"/>
  <c r="D54"/>
  <c r="D75"/>
  <c r="D14"/>
  <c r="D18"/>
  <c r="D22"/>
  <c r="D26"/>
  <c r="D30"/>
  <c r="D34"/>
  <c r="D49"/>
  <c r="D53"/>
  <c r="D57"/>
  <c r="D68"/>
  <c r="D74"/>
  <c r="D12"/>
  <c r="D16"/>
  <c r="D20"/>
  <c r="D24"/>
  <c r="D28"/>
  <c r="D32"/>
  <c r="D43"/>
  <c r="D47"/>
  <c r="D51"/>
  <c r="D55"/>
  <c r="D66" l="1"/>
  <c r="M64"/>
  <c r="H64"/>
  <c r="I64"/>
  <c r="N64"/>
  <c r="L64"/>
  <c r="D15"/>
  <c r="D11" s="1"/>
  <c r="K64"/>
  <c r="J39"/>
  <c r="F64"/>
  <c r="O64"/>
  <c r="G39"/>
  <c r="N39"/>
  <c r="H39"/>
  <c r="G64"/>
  <c r="O39"/>
  <c r="K39"/>
  <c r="J64"/>
  <c r="M39"/>
  <c r="L39"/>
  <c r="F39"/>
  <c r="F5" s="1"/>
  <c r="G4" s="1"/>
  <c r="E39"/>
  <c r="P39"/>
  <c r="I39"/>
  <c r="D41"/>
  <c r="D72"/>
  <c r="D70" s="1"/>
  <c r="D48"/>
  <c r="D45"/>
  <c r="D52"/>
  <c r="D64" l="1"/>
  <c r="G5"/>
  <c r="H4" s="1"/>
  <c r="H5" s="1"/>
  <c r="I4" s="1"/>
  <c r="I5" s="1"/>
  <c r="J4" s="1"/>
  <c r="J5" s="1"/>
  <c r="K4" s="1"/>
  <c r="K5" s="1"/>
  <c r="L4" s="1"/>
  <c r="L5" s="1"/>
  <c r="M4" s="1"/>
  <c r="M5" s="1"/>
  <c r="N4" s="1"/>
  <c r="N5" s="1"/>
  <c r="O4" s="1"/>
  <c r="O5" s="1"/>
  <c r="P4" s="1"/>
  <c r="P5" s="1"/>
  <c r="Q4" s="1"/>
  <c r="Q5" s="1"/>
  <c r="R4" s="1"/>
  <c r="R5" s="1"/>
  <c r="S4" s="1"/>
  <c r="S5" s="1"/>
  <c r="T4" s="1"/>
  <c r="T5" s="1"/>
  <c r="U4" s="1"/>
  <c r="U5" s="1"/>
  <c r="V4" s="1"/>
  <c r="V5" s="1"/>
  <c r="W4" s="1"/>
  <c r="W5" s="1"/>
  <c r="X4" s="1"/>
  <c r="X5" s="1"/>
  <c r="D39"/>
  <c r="D5" s="1"/>
</calcChain>
</file>

<file path=xl/comments1.xml><?xml version="1.0" encoding="utf-8"?>
<comments xmlns="http://schemas.openxmlformats.org/spreadsheetml/2006/main">
  <authors>
    <author>Sptrans</author>
  </authors>
  <commentList>
    <comment ref="M33" authorId="0">
      <text>
        <r>
          <rPr>
            <sz val="9"/>
            <color indexed="81"/>
            <rFont val="Tahoma"/>
            <family val="2"/>
          </rPr>
          <t>4.485
DEPÓSITO NÃO IDENTIFICADO C/C 
8.3
28.254,60 fórmula 1</t>
        </r>
      </text>
    </comment>
    <comment ref="P33" authorId="0">
      <text>
        <r>
          <rPr>
            <b/>
            <sz val="9"/>
            <color indexed="81"/>
            <rFont val="Tahoma"/>
            <family val="2"/>
          </rPr>
          <t>908.282,60
Quitação de dívida referente a IR/PIS-PASEP/COFINS junto a Prefeitura confôrme cópia anexa no movimento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<sst xmlns="http://schemas.openxmlformats.org/spreadsheetml/2006/main" count="164" uniqueCount="72">
  <si>
    <t>Total</t>
  </si>
  <si>
    <t>A</t>
  </si>
  <si>
    <t>Pendente</t>
  </si>
  <si>
    <t>818/822</t>
  </si>
  <si>
    <t/>
  </si>
  <si>
    <t>Final</t>
  </si>
  <si>
    <t>GERENCIAMENTO SISTEMA TRANSPORTE</t>
  </si>
  <si>
    <t>seg</t>
  </si>
  <si>
    <t>ter</t>
  </si>
  <si>
    <t>qua</t>
  </si>
  <si>
    <t>qui</t>
  </si>
  <si>
    <t>sex</t>
  </si>
  <si>
    <t>REAL</t>
  </si>
  <si>
    <t xml:space="preserve">GESTÃO SALDO INICIAL </t>
  </si>
  <si>
    <t>GESTÃO SALDO FINAL</t>
  </si>
  <si>
    <t xml:space="preserve">333.055-9 - (Banco Brasil)  </t>
  </si>
  <si>
    <t xml:space="preserve">8-3 - (Caixa Econômica)  </t>
  </si>
  <si>
    <t xml:space="preserve">195-0 - (Caixa Econômica)  </t>
  </si>
  <si>
    <t xml:space="preserve">TOTAL RECEITA </t>
  </si>
  <si>
    <t>Receita Frota Pública</t>
  </si>
  <si>
    <t xml:space="preserve">Gerenc.Crédito Eletrônico Paese </t>
  </si>
  <si>
    <t>Bilhete Único sem Cadastro</t>
  </si>
  <si>
    <t>Receita Diversas e Financeiras</t>
  </si>
  <si>
    <t>Receitas Financeiras</t>
  </si>
  <si>
    <t>Valores Desconhecidos</t>
  </si>
  <si>
    <t>Reemb. Desp. Garagem / Pátio /NDs. Terminal</t>
  </si>
  <si>
    <t xml:space="preserve">Serviços Especiais -  U S P </t>
  </si>
  <si>
    <t>Gerenc. e Operação Bilhet. Eletrôn. (SBE)</t>
  </si>
  <si>
    <t>Aluguel/Água Gatusa</t>
  </si>
  <si>
    <t>Empregados a Disposição</t>
  </si>
  <si>
    <t>Autos de Interdição</t>
  </si>
  <si>
    <t>Acordo Processo Judicial</t>
  </si>
  <si>
    <t>Caução de Contratos / Alvarás</t>
  </si>
  <si>
    <t>Carteira Escolar</t>
  </si>
  <si>
    <t>Devolução Fundo Fixo/Viagem</t>
  </si>
  <si>
    <t>Reembolso Telefone</t>
  </si>
  <si>
    <t>Plano de Saúde</t>
  </si>
  <si>
    <t>Cópias Xerox</t>
  </si>
  <si>
    <t>Multas Contratuais</t>
  </si>
  <si>
    <t>Devolução Funcionário</t>
  </si>
  <si>
    <t>Outros</t>
  </si>
  <si>
    <t>Recurso PMSP - Aumento Capital</t>
  </si>
  <si>
    <t>Recurso PMSP - Operação Man. Sist. Mun.Tran. Col.</t>
  </si>
  <si>
    <t>Receita Emprést. / Devolução p/Sistema</t>
  </si>
  <si>
    <t>PAGAMENTO REALIZADO</t>
  </si>
  <si>
    <t>PESSOAL ATIVO</t>
  </si>
  <si>
    <t>Pessoal - Folha Pagamento/Benefícios</t>
  </si>
  <si>
    <t>Pessoal - Rescisões Contratuais</t>
  </si>
  <si>
    <t>Pessoal - Enc.Sociais/Plano Saúde/Consignação</t>
  </si>
  <si>
    <t>INDENIZAÇÕES</t>
  </si>
  <si>
    <t>Indenizações - Reclamações / Acordos Trabalhistas</t>
  </si>
  <si>
    <t>Indenizações - Terc./Penhora/Bloqueio Judicial Civel</t>
  </si>
  <si>
    <t>FORNECEDOR</t>
  </si>
  <si>
    <t>Fornecedor - Pequeno (até 16.000)</t>
  </si>
  <si>
    <t>Fornecedor - Grandes (acima 16.000)</t>
  </si>
  <si>
    <t>Fornecedor - Retenções</t>
  </si>
  <si>
    <t xml:space="preserve">DIVERSOS </t>
  </si>
  <si>
    <t>Diversos - Alugueis-Equipamentos/Água/Luz/Telef.</t>
  </si>
  <si>
    <t>Diversos - Impostos/Taxas/Licenc. Veículos</t>
  </si>
  <si>
    <t>Diversos - Diversas / Fundo Fixo / Aluguel Imóveis</t>
  </si>
  <si>
    <t>Diversos - Acordo INSS</t>
  </si>
  <si>
    <t>Diversos - Encargos Financeiros</t>
  </si>
  <si>
    <t>APOSENTADORIA COMPLEMENTAR</t>
  </si>
  <si>
    <t>APOSENTADORIA SALDO INICIAL</t>
  </si>
  <si>
    <t>APOSENTADORIA SALDO FINAL</t>
  </si>
  <si>
    <t>RECEITA TOTAL</t>
  </si>
  <si>
    <t>Outras /Receita Financeira</t>
  </si>
  <si>
    <t>Recurso PMSP - Aposent. Compl. Serv. Sptrans</t>
  </si>
  <si>
    <t xml:space="preserve">PESSOAL INATIVO </t>
  </si>
  <si>
    <t>Complementação  Aposentadoria</t>
  </si>
  <si>
    <t>Encargos Sociais/Consignações/Reembolsos</t>
  </si>
  <si>
    <t>Bloqueio Judicial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</si>
</sst>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[$-416]mmmm\-yy;@"/>
    <numFmt numFmtId="165" formatCode="dd/mm;@"/>
    <numFmt numFmtId="166" formatCode="_(* #.0\,##0_);_(* \(#.0\,##0\);_(* &quot;-&quot;??_);_(@_)"/>
    <numFmt numFmtId="167" formatCode="_(* #,##0_);[Red]_(* \(#,##0\);_(* &quot;-&quot;??_);_(@_)"/>
    <numFmt numFmtId="169" formatCode="[$-409]d/m/yy\ h:mm\ AM/PM;@"/>
    <numFmt numFmtId="170" formatCode="#,##0.00_ ;[Red]\-#,##0.00\ 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sz val="13"/>
      <name val="Times New Roman"/>
      <family val="1"/>
    </font>
    <font>
      <b/>
      <sz val="13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1" fillId="2" borderId="0" xfId="1" applyFont="1" applyFill="1" applyBorder="1" applyProtection="1"/>
    <xf numFmtId="0" fontId="2" fillId="0" borderId="0" xfId="0" applyFont="1" applyAlignment="1">
      <alignment horizontal="left"/>
    </xf>
    <xf numFmtId="0" fontId="2" fillId="2" borderId="0" xfId="1" quotePrefix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right" vertical="center"/>
    </xf>
    <xf numFmtId="165" fontId="4" fillId="2" borderId="0" xfId="1" applyNumberFormat="1" applyFont="1" applyFill="1" applyAlignment="1" applyProtection="1">
      <alignment horizontal="right" vertical="center"/>
    </xf>
    <xf numFmtId="0" fontId="5" fillId="2" borderId="0" xfId="1" applyFont="1" applyFill="1" applyBorder="1" applyProtection="1"/>
    <xf numFmtId="164" fontId="3" fillId="2" borderId="0" xfId="2" applyNumberFormat="1" applyFont="1" applyFill="1" applyBorder="1" applyAlignment="1" applyProtection="1">
      <alignment horizontal="center" vertical="center"/>
    </xf>
    <xf numFmtId="0" fontId="1" fillId="2" borderId="0" xfId="1" applyFont="1" applyFill="1" applyProtection="1"/>
    <xf numFmtId="0" fontId="1" fillId="0" borderId="0" xfId="1" applyFont="1" applyProtection="1"/>
    <xf numFmtId="38" fontId="2" fillId="3" borderId="0" xfId="1" applyNumberFormat="1" applyFont="1" applyFill="1" applyBorder="1" applyAlignment="1" applyProtection="1">
      <alignment horizontal="right" vertical="center"/>
    </xf>
    <xf numFmtId="0" fontId="1" fillId="0" borderId="0" xfId="1" applyFont="1" applyBorder="1" applyProtection="1"/>
    <xf numFmtId="166" fontId="2" fillId="2" borderId="1" xfId="2" applyNumberFormat="1" applyFont="1" applyFill="1" applyBorder="1" applyAlignment="1" applyProtection="1">
      <alignment horizontal="center"/>
    </xf>
    <xf numFmtId="167" fontId="6" fillId="0" borderId="2" xfId="1" applyNumberFormat="1" applyFont="1" applyBorder="1" applyAlignment="1" applyProtection="1">
      <alignment horizontal="right"/>
    </xf>
    <xf numFmtId="167" fontId="6" fillId="0" borderId="2" xfId="1" applyNumberFormat="1" applyFont="1" applyBorder="1" applyProtection="1"/>
    <xf numFmtId="167" fontId="6" fillId="0" borderId="3" xfId="1" applyNumberFormat="1" applyFont="1" applyBorder="1" applyProtection="1"/>
    <xf numFmtId="166" fontId="2" fillId="4" borderId="4" xfId="2" applyNumberFormat="1" applyFont="1" applyFill="1" applyBorder="1" applyAlignment="1" applyProtection="1">
      <alignment horizontal="center"/>
    </xf>
    <xf numFmtId="167" fontId="6" fillId="4" borderId="5" xfId="2" applyNumberFormat="1" applyFont="1" applyFill="1" applyBorder="1" applyAlignment="1" applyProtection="1">
      <alignment horizontal="right"/>
    </xf>
    <xf numFmtId="167" fontId="6" fillId="4" borderId="6" xfId="2" applyNumberFormat="1" applyFont="1" applyFill="1" applyBorder="1" applyAlignment="1" applyProtection="1">
      <alignment horizontal="right"/>
    </xf>
    <xf numFmtId="0" fontId="2" fillId="0" borderId="0" xfId="0" applyFont="1"/>
    <xf numFmtId="167" fontId="0" fillId="0" borderId="0" xfId="0" applyNumberFormat="1"/>
    <xf numFmtId="0" fontId="6" fillId="0" borderId="1" xfId="1" applyFont="1" applyBorder="1" applyAlignment="1" applyProtection="1">
      <alignment horizontal="right"/>
    </xf>
    <xf numFmtId="3" fontId="6" fillId="2" borderId="2" xfId="2" applyNumberFormat="1" applyFont="1" applyFill="1" applyBorder="1" applyAlignment="1" applyProtection="1">
      <alignment horizontal="right"/>
    </xf>
    <xf numFmtId="167" fontId="4" fillId="2" borderId="2" xfId="1" applyNumberFormat="1" applyFont="1" applyFill="1" applyBorder="1" applyProtection="1"/>
    <xf numFmtId="167" fontId="4" fillId="2" borderId="3" xfId="1" applyNumberFormat="1" applyFont="1" applyFill="1" applyBorder="1" applyProtection="1"/>
    <xf numFmtId="0" fontId="6" fillId="0" borderId="7" xfId="1" applyFont="1" applyBorder="1" applyAlignment="1" applyProtection="1">
      <alignment horizontal="right"/>
    </xf>
    <xf numFmtId="3" fontId="6" fillId="2" borderId="0" xfId="2" applyNumberFormat="1" applyFont="1" applyFill="1" applyBorder="1" applyAlignment="1" applyProtection="1">
      <alignment horizontal="right"/>
    </xf>
    <xf numFmtId="167" fontId="4" fillId="2" borderId="0" xfId="1" applyNumberFormat="1" applyFont="1" applyFill="1" applyBorder="1" applyProtection="1"/>
    <xf numFmtId="167" fontId="4" fillId="2" borderId="8" xfId="1" applyNumberFormat="1" applyFont="1" applyFill="1" applyBorder="1" applyProtection="1"/>
    <xf numFmtId="0" fontId="6" fillId="0" borderId="4" xfId="1" applyFont="1" applyBorder="1" applyAlignment="1" applyProtection="1">
      <alignment horizontal="right"/>
    </xf>
    <xf numFmtId="3" fontId="6" fillId="2" borderId="5" xfId="2" applyNumberFormat="1" applyFont="1" applyFill="1" applyBorder="1" applyAlignment="1" applyProtection="1">
      <alignment horizontal="right"/>
    </xf>
    <xf numFmtId="167" fontId="4" fillId="2" borderId="5" xfId="1" applyNumberFormat="1" applyFont="1" applyFill="1" applyBorder="1" applyProtection="1"/>
    <xf numFmtId="167" fontId="4" fillId="2" borderId="6" xfId="1" applyNumberFormat="1" applyFont="1" applyFill="1" applyBorder="1" applyProtection="1"/>
    <xf numFmtId="166" fontId="2" fillId="2" borderId="0" xfId="2" applyNumberFormat="1" applyFont="1" applyFill="1" applyBorder="1" applyAlignment="1" applyProtection="1">
      <alignment horizontal="center"/>
    </xf>
    <xf numFmtId="167" fontId="5" fillId="2" borderId="0" xfId="1" applyNumberFormat="1" applyFont="1" applyFill="1" applyBorder="1" applyAlignment="1" applyProtection="1">
      <alignment horizontal="right"/>
    </xf>
    <xf numFmtId="167" fontId="5" fillId="2" borderId="0" xfId="1" applyNumberFormat="1" applyFont="1" applyFill="1" applyBorder="1" applyProtection="1"/>
    <xf numFmtId="166" fontId="2" fillId="4" borderId="1" xfId="2" applyNumberFormat="1" applyFont="1" applyFill="1" applyBorder="1" applyAlignment="1" applyProtection="1">
      <alignment horizontal="center"/>
    </xf>
    <xf numFmtId="167" fontId="6" fillId="4" borderId="2" xfId="2" applyNumberFormat="1" applyFont="1" applyFill="1" applyBorder="1" applyAlignment="1" applyProtection="1">
      <alignment horizontal="right"/>
    </xf>
    <xf numFmtId="167" fontId="6" fillId="4" borderId="3" xfId="2" applyNumberFormat="1" applyFont="1" applyFill="1" applyBorder="1" applyAlignment="1" applyProtection="1">
      <alignment horizontal="right"/>
    </xf>
    <xf numFmtId="0" fontId="7" fillId="2" borderId="7" xfId="1" applyFont="1" applyFill="1" applyBorder="1" applyAlignment="1" applyProtection="1">
      <alignment horizontal="left"/>
    </xf>
    <xf numFmtId="167" fontId="8" fillId="2" borderId="0" xfId="1" applyNumberFormat="1" applyFont="1" applyFill="1" applyBorder="1" applyAlignment="1" applyProtection="1">
      <alignment horizontal="right"/>
    </xf>
    <xf numFmtId="0" fontId="5" fillId="2" borderId="0" xfId="1" applyFont="1" applyFill="1" applyProtection="1"/>
    <xf numFmtId="0" fontId="7" fillId="5" borderId="7" xfId="1" applyFont="1" applyFill="1" applyBorder="1" applyAlignment="1" applyProtection="1">
      <alignment horizontal="left"/>
    </xf>
    <xf numFmtId="167" fontId="8" fillId="5" borderId="0" xfId="1" applyNumberFormat="1" applyFont="1" applyFill="1" applyBorder="1" applyAlignment="1" applyProtection="1">
      <alignment horizontal="right"/>
    </xf>
    <xf numFmtId="167" fontId="4" fillId="5" borderId="0" xfId="1" applyNumberFormat="1" applyFont="1" applyFill="1" applyBorder="1" applyProtection="1"/>
    <xf numFmtId="167" fontId="4" fillId="5" borderId="8" xfId="1" applyNumberFormat="1" applyFont="1" applyFill="1" applyBorder="1" applyProtection="1"/>
    <xf numFmtId="0" fontId="1" fillId="6" borderId="0" xfId="0" applyFont="1" applyFill="1"/>
    <xf numFmtId="0" fontId="2" fillId="2" borderId="0" xfId="0" applyFont="1" applyFill="1" applyAlignment="1">
      <alignment horizontal="left"/>
    </xf>
    <xf numFmtId="0" fontId="7" fillId="6" borderId="7" xfId="1" applyFont="1" applyFill="1" applyBorder="1" applyAlignment="1" applyProtection="1">
      <alignment horizontal="right"/>
    </xf>
    <xf numFmtId="167" fontId="8" fillId="6" borderId="0" xfId="1" applyNumberFormat="1" applyFont="1" applyFill="1" applyBorder="1" applyAlignment="1" applyProtection="1">
      <alignment horizontal="right"/>
    </xf>
    <xf numFmtId="167" fontId="4" fillId="6" borderId="0" xfId="1" applyNumberFormat="1" applyFont="1" applyFill="1" applyBorder="1" applyProtection="1"/>
    <xf numFmtId="167" fontId="4" fillId="6" borderId="8" xfId="1" applyNumberFormat="1" applyFont="1" applyFill="1" applyBorder="1" applyProtection="1"/>
    <xf numFmtId="0" fontId="7" fillId="2" borderId="4" xfId="1" applyFont="1" applyFill="1" applyBorder="1" applyAlignment="1" applyProtection="1">
      <alignment horizontal="left"/>
    </xf>
    <xf numFmtId="167" fontId="8" fillId="2" borderId="5" xfId="1" applyNumberFormat="1" applyFont="1" applyFill="1" applyBorder="1" applyAlignment="1" applyProtection="1">
      <alignment horizontal="right"/>
    </xf>
    <xf numFmtId="0" fontId="1" fillId="2" borderId="0" xfId="1" applyFont="1" applyFill="1" applyAlignment="1" applyProtection="1">
      <alignment horizontal="center"/>
    </xf>
    <xf numFmtId="0" fontId="2" fillId="0" borderId="0" xfId="0" applyFont="1" applyAlignment="1">
      <alignment horizontal="center"/>
    </xf>
    <xf numFmtId="0" fontId="7" fillId="2" borderId="0" xfId="1" applyFont="1" applyFill="1" applyBorder="1" applyAlignment="1" applyProtection="1">
      <alignment horizontal="center"/>
    </xf>
    <xf numFmtId="167" fontId="8" fillId="2" borderId="0" xfId="1" applyNumberFormat="1" applyFont="1" applyFill="1" applyBorder="1" applyAlignment="1" applyProtection="1">
      <alignment horizontal="center"/>
    </xf>
    <xf numFmtId="167" fontId="4" fillId="2" borderId="0" xfId="1" applyNumberFormat="1" applyFont="1" applyFill="1" applyBorder="1" applyAlignment="1" applyProtection="1">
      <alignment horizontal="center"/>
    </xf>
    <xf numFmtId="0" fontId="7" fillId="2" borderId="9" xfId="1" applyFont="1" applyFill="1" applyBorder="1" applyAlignment="1" applyProtection="1">
      <alignment horizontal="left"/>
    </xf>
    <xf numFmtId="167" fontId="8" fillId="2" borderId="10" xfId="1" applyNumberFormat="1" applyFont="1" applyFill="1" applyBorder="1" applyAlignment="1" applyProtection="1">
      <alignment horizontal="right"/>
    </xf>
    <xf numFmtId="167" fontId="8" fillId="2" borderId="10" xfId="1" applyNumberFormat="1" applyFont="1" applyFill="1" applyBorder="1" applyProtection="1"/>
    <xf numFmtId="167" fontId="4" fillId="2" borderId="10" xfId="1" applyNumberFormat="1" applyFont="1" applyFill="1" applyBorder="1" applyProtection="1"/>
    <xf numFmtId="167" fontId="4" fillId="2" borderId="11" xfId="1" applyNumberFormat="1" applyFont="1" applyFill="1" applyBorder="1" applyProtection="1"/>
    <xf numFmtId="166" fontId="1" fillId="2" borderId="0" xfId="2" applyNumberFormat="1" applyFont="1" applyFill="1" applyBorder="1" applyAlignment="1" applyProtection="1">
      <alignment horizontal="left"/>
    </xf>
    <xf numFmtId="167" fontId="5" fillId="0" borderId="0" xfId="1" applyNumberFormat="1" applyFont="1" applyBorder="1" applyAlignment="1" applyProtection="1">
      <alignment horizontal="right"/>
    </xf>
    <xf numFmtId="167" fontId="5" fillId="0" borderId="0" xfId="1" applyNumberFormat="1" applyFont="1" applyBorder="1" applyProtection="1"/>
    <xf numFmtId="166" fontId="2" fillId="4" borderId="9" xfId="2" applyNumberFormat="1" applyFont="1" applyFill="1" applyBorder="1" applyAlignment="1" applyProtection="1">
      <alignment horizontal="center"/>
    </xf>
    <xf numFmtId="167" fontId="6" fillId="4" borderId="10" xfId="2" applyNumberFormat="1" applyFont="1" applyFill="1" applyBorder="1" applyAlignment="1" applyProtection="1">
      <alignment horizontal="right"/>
    </xf>
    <xf numFmtId="167" fontId="6" fillId="4" borderId="11" xfId="2" applyNumberFormat="1" applyFont="1" applyFill="1" applyBorder="1" applyAlignment="1" applyProtection="1">
      <alignment horizontal="right"/>
    </xf>
    <xf numFmtId="166" fontId="2" fillId="2" borderId="0" xfId="2" applyNumberFormat="1" applyFont="1" applyFill="1" applyBorder="1" applyAlignment="1" applyProtection="1">
      <alignment horizontal="left"/>
    </xf>
    <xf numFmtId="167" fontId="6" fillId="2" borderId="0" xfId="2" quotePrefix="1" applyNumberFormat="1" applyFont="1" applyFill="1" applyBorder="1" applyAlignment="1" applyProtection="1">
      <alignment horizontal="right"/>
    </xf>
    <xf numFmtId="0" fontId="2" fillId="2" borderId="7" xfId="1" applyFont="1" applyFill="1" applyBorder="1" applyAlignment="1" applyProtection="1">
      <alignment horizontal="left"/>
    </xf>
    <xf numFmtId="167" fontId="3" fillId="2" borderId="0" xfId="1" applyNumberFormat="1" applyFont="1" applyFill="1" applyBorder="1" applyAlignment="1" applyProtection="1">
      <alignment horizontal="right"/>
    </xf>
    <xf numFmtId="167" fontId="3" fillId="2" borderId="0" xfId="1" applyNumberFormat="1" applyFont="1" applyFill="1" applyBorder="1" applyProtection="1"/>
    <xf numFmtId="167" fontId="3" fillId="2" borderId="8" xfId="1" applyNumberFormat="1" applyFont="1" applyFill="1" applyBorder="1" applyProtection="1"/>
    <xf numFmtId="166" fontId="2" fillId="4" borderId="7" xfId="2" applyNumberFormat="1" applyFont="1" applyFill="1" applyBorder="1" applyAlignment="1" applyProtection="1">
      <alignment horizontal="center"/>
    </xf>
    <xf numFmtId="167" fontId="6" fillId="4" borderId="0" xfId="2" applyNumberFormat="1" applyFont="1" applyFill="1" applyBorder="1" applyAlignment="1" applyProtection="1">
      <alignment horizontal="right"/>
    </xf>
    <xf numFmtId="167" fontId="6" fillId="4" borderId="8" xfId="2" applyNumberFormat="1" applyFont="1" applyFill="1" applyBorder="1" applyAlignment="1" applyProtection="1">
      <alignment horizontal="right"/>
    </xf>
    <xf numFmtId="0" fontId="1" fillId="2" borderId="0" xfId="1" quotePrefix="1" applyFont="1" applyFill="1" applyProtection="1"/>
    <xf numFmtId="167" fontId="4" fillId="2" borderId="0" xfId="1" applyNumberFormat="1" applyFont="1" applyFill="1" applyBorder="1" applyAlignment="1" applyProtection="1">
      <alignment horizontal="right"/>
    </xf>
    <xf numFmtId="167" fontId="4" fillId="2" borderId="5" xfId="1" applyNumberFormat="1" applyFont="1" applyFill="1" applyBorder="1" applyAlignment="1" applyProtection="1">
      <alignment horizontal="right"/>
    </xf>
    <xf numFmtId="0" fontId="1" fillId="2" borderId="0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right"/>
    </xf>
    <xf numFmtId="0" fontId="1" fillId="0" borderId="0" xfId="0" applyFont="1"/>
    <xf numFmtId="167" fontId="3" fillId="0" borderId="0" xfId="0" applyNumberFormat="1" applyFont="1" applyAlignment="1">
      <alignment horizontal="right"/>
    </xf>
    <xf numFmtId="167" fontId="3" fillId="0" borderId="0" xfId="0" applyNumberFormat="1" applyFont="1"/>
    <xf numFmtId="0" fontId="2" fillId="2" borderId="4" xfId="1" applyFont="1" applyFill="1" applyBorder="1" applyAlignment="1" applyProtection="1">
      <alignment horizontal="left"/>
    </xf>
    <xf numFmtId="167" fontId="3" fillId="2" borderId="5" xfId="1" applyNumberFormat="1" applyFont="1" applyFill="1" applyBorder="1" applyAlignment="1" applyProtection="1">
      <alignment horizontal="right"/>
    </xf>
    <xf numFmtId="167" fontId="3" fillId="2" borderId="5" xfId="1" applyNumberFormat="1" applyFont="1" applyFill="1" applyBorder="1" applyProtection="1"/>
    <xf numFmtId="167" fontId="3" fillId="2" borderId="6" xfId="1" applyNumberFormat="1" applyFont="1" applyFill="1" applyBorder="1" applyProtection="1"/>
    <xf numFmtId="169" fontId="2" fillId="2" borderId="0" xfId="1" applyNumberFormat="1" applyFont="1" applyFill="1" applyAlignment="1" applyProtection="1">
      <alignment horizontal="left"/>
    </xf>
    <xf numFmtId="0" fontId="5" fillId="0" borderId="0" xfId="1" applyFont="1" applyAlignment="1" applyProtection="1">
      <alignment horizontal="right"/>
    </xf>
    <xf numFmtId="0" fontId="5" fillId="0" borderId="0" xfId="1" applyFont="1" applyProtection="1"/>
    <xf numFmtId="166" fontId="9" fillId="2" borderId="0" xfId="1" applyNumberFormat="1" applyFont="1" applyFill="1" applyProtection="1"/>
    <xf numFmtId="170" fontId="5" fillId="2" borderId="0" xfId="1" applyNumberFormat="1" applyFont="1" applyFill="1" applyProtection="1"/>
    <xf numFmtId="166" fontId="9" fillId="0" borderId="0" xfId="1" applyNumberFormat="1" applyFont="1" applyProtection="1"/>
  </cellXfs>
  <cellStyles count="5">
    <cellStyle name="Normal" xfId="0" builtinId="0"/>
    <cellStyle name="Normal 2" xfId="1"/>
    <cellStyle name="Separador de milhares 2" xfId="3"/>
    <cellStyle name="Separador de milhares 2 2" xfId="2"/>
    <cellStyle name="Separador de milhares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257175</xdr:rowOff>
    </xdr:from>
    <xdr:to>
      <xdr:col>10</xdr:col>
      <xdr:colOff>208547</xdr:colOff>
      <xdr:row>4</xdr:row>
      <xdr:rowOff>238126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5926347" y="567726"/>
          <a:ext cx="56000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812951</xdr:colOff>
      <xdr:row>4</xdr:row>
      <xdr:rowOff>238126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5926347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717701</xdr:colOff>
      <xdr:row>4</xdr:row>
      <xdr:rowOff>276226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5926347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717701</xdr:colOff>
      <xdr:row>4</xdr:row>
      <xdr:rowOff>238126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5926347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717701</xdr:colOff>
      <xdr:row>4</xdr:row>
      <xdr:rowOff>238126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5926347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812951</xdr:colOff>
      <xdr:row>4</xdr:row>
      <xdr:rowOff>238126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5926347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717701</xdr:colOff>
      <xdr:row>4</xdr:row>
      <xdr:rowOff>276226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5926347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889151</xdr:colOff>
      <xdr:row>4</xdr:row>
      <xdr:rowOff>238126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5926347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793901</xdr:colOff>
      <xdr:row>4</xdr:row>
      <xdr:rowOff>276226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5926347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793901</xdr:colOff>
      <xdr:row>4</xdr:row>
      <xdr:rowOff>238126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5926347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793901</xdr:colOff>
      <xdr:row>4</xdr:row>
      <xdr:rowOff>238126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5926347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889151</xdr:colOff>
      <xdr:row>4</xdr:row>
      <xdr:rowOff>238126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5926347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793901</xdr:colOff>
      <xdr:row>4</xdr:row>
      <xdr:rowOff>276226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5926347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812951</xdr:colOff>
      <xdr:row>4</xdr:row>
      <xdr:rowOff>238126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5926347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717701</xdr:colOff>
      <xdr:row>4</xdr:row>
      <xdr:rowOff>276226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5926347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717701</xdr:colOff>
      <xdr:row>4</xdr:row>
      <xdr:rowOff>238126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5926347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717701</xdr:colOff>
      <xdr:row>4</xdr:row>
      <xdr:rowOff>238126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5926347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812951</xdr:colOff>
      <xdr:row>4</xdr:row>
      <xdr:rowOff>238126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5926347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717701</xdr:colOff>
      <xdr:row>4</xdr:row>
      <xdr:rowOff>276226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5926347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889151</xdr:colOff>
      <xdr:row>4</xdr:row>
      <xdr:rowOff>238126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5926347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793901</xdr:colOff>
      <xdr:row>4</xdr:row>
      <xdr:rowOff>276226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5926347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793901</xdr:colOff>
      <xdr:row>4</xdr:row>
      <xdr:rowOff>238126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5926347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793901</xdr:colOff>
      <xdr:row>4</xdr:row>
      <xdr:rowOff>238126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5926347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889151</xdr:colOff>
      <xdr:row>4</xdr:row>
      <xdr:rowOff>238126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5926347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793901</xdr:colOff>
      <xdr:row>4</xdr:row>
      <xdr:rowOff>276226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5926347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812951</xdr:colOff>
      <xdr:row>4</xdr:row>
      <xdr:rowOff>238126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5926347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717701</xdr:colOff>
      <xdr:row>4</xdr:row>
      <xdr:rowOff>276226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5926347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717701</xdr:colOff>
      <xdr:row>4</xdr:row>
      <xdr:rowOff>238126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5926347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717701</xdr:colOff>
      <xdr:row>4</xdr:row>
      <xdr:rowOff>238126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5926347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812951</xdr:colOff>
      <xdr:row>4</xdr:row>
      <xdr:rowOff>238126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5926347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717701</xdr:colOff>
      <xdr:row>4</xdr:row>
      <xdr:rowOff>276226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5926347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889151</xdr:colOff>
      <xdr:row>4</xdr:row>
      <xdr:rowOff>238126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5926347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793901</xdr:colOff>
      <xdr:row>4</xdr:row>
      <xdr:rowOff>276226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5926347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793901</xdr:colOff>
      <xdr:row>4</xdr:row>
      <xdr:rowOff>238126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5926347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793901</xdr:colOff>
      <xdr:row>4</xdr:row>
      <xdr:rowOff>238126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5926347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63074</xdr:colOff>
      <xdr:row>4</xdr:row>
      <xdr:rowOff>238126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5926347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1015575</xdr:colOff>
      <xdr:row>4</xdr:row>
      <xdr:rowOff>276226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5926347" y="6058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1015575</xdr:colOff>
      <xdr:row>4</xdr:row>
      <xdr:rowOff>238126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5926347" y="5677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1015575</xdr:colOff>
      <xdr:row>4</xdr:row>
      <xdr:rowOff>238126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5926347" y="5677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63074</xdr:colOff>
      <xdr:row>4</xdr:row>
      <xdr:rowOff>238126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5926347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1015575</xdr:colOff>
      <xdr:row>4</xdr:row>
      <xdr:rowOff>276226</xdr:rowOff>
    </xdr:to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5926347" y="6058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139274</xdr:colOff>
      <xdr:row>4</xdr:row>
      <xdr:rowOff>238126</xdr:rowOff>
    </xdr:to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5926347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44024</xdr:colOff>
      <xdr:row>4</xdr:row>
      <xdr:rowOff>276226</xdr:rowOff>
    </xdr:to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5926347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44024</xdr:colOff>
      <xdr:row>4</xdr:row>
      <xdr:rowOff>238126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5926347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44024</xdr:colOff>
      <xdr:row>4</xdr:row>
      <xdr:rowOff>238126</xdr:rowOff>
    </xdr:to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5926347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139274</xdr:colOff>
      <xdr:row>4</xdr:row>
      <xdr:rowOff>238126</xdr:rowOff>
    </xdr:to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5926347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44024</xdr:colOff>
      <xdr:row>4</xdr:row>
      <xdr:rowOff>276226</xdr:rowOff>
    </xdr:to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5926347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63074</xdr:colOff>
      <xdr:row>4</xdr:row>
      <xdr:rowOff>238126</xdr:rowOff>
    </xdr:to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5926347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1015575</xdr:colOff>
      <xdr:row>4</xdr:row>
      <xdr:rowOff>276226</xdr:rowOff>
    </xdr:to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5926347" y="6058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1015575</xdr:colOff>
      <xdr:row>4</xdr:row>
      <xdr:rowOff>238126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5926347" y="5677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1015575</xdr:colOff>
      <xdr:row>4</xdr:row>
      <xdr:rowOff>238126</xdr:rowOff>
    </xdr:to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5926347" y="5677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63074</xdr:colOff>
      <xdr:row>4</xdr:row>
      <xdr:rowOff>238126</xdr:rowOff>
    </xdr:to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5926347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1015575</xdr:colOff>
      <xdr:row>4</xdr:row>
      <xdr:rowOff>276226</xdr:rowOff>
    </xdr:to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5926347" y="6058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139274</xdr:colOff>
      <xdr:row>4</xdr:row>
      <xdr:rowOff>238126</xdr:rowOff>
    </xdr:to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5926347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44024</xdr:colOff>
      <xdr:row>4</xdr:row>
      <xdr:rowOff>276226</xdr:rowOff>
    </xdr:to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5926347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44024</xdr:colOff>
      <xdr:row>4</xdr:row>
      <xdr:rowOff>238126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5926347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44024</xdr:colOff>
      <xdr:row>4</xdr:row>
      <xdr:rowOff>238126</xdr:rowOff>
    </xdr:to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5926347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139274</xdr:colOff>
      <xdr:row>4</xdr:row>
      <xdr:rowOff>238126</xdr:rowOff>
    </xdr:to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5926347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44024</xdr:colOff>
      <xdr:row>4</xdr:row>
      <xdr:rowOff>276226</xdr:rowOff>
    </xdr:to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5926347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63074</xdr:colOff>
      <xdr:row>4</xdr:row>
      <xdr:rowOff>238126</xdr:rowOff>
    </xdr:to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5926347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1015575</xdr:colOff>
      <xdr:row>4</xdr:row>
      <xdr:rowOff>276226</xdr:rowOff>
    </xdr:to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5926347" y="6058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1015575</xdr:colOff>
      <xdr:row>4</xdr:row>
      <xdr:rowOff>238126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5926347" y="5677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1015575</xdr:colOff>
      <xdr:row>4</xdr:row>
      <xdr:rowOff>238126</xdr:rowOff>
    </xdr:to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5926347" y="5677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63074</xdr:colOff>
      <xdr:row>4</xdr:row>
      <xdr:rowOff>238126</xdr:rowOff>
    </xdr:to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5926347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1015575</xdr:colOff>
      <xdr:row>4</xdr:row>
      <xdr:rowOff>276226</xdr:rowOff>
    </xdr:to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5926347" y="6058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139274</xdr:colOff>
      <xdr:row>4</xdr:row>
      <xdr:rowOff>238126</xdr:rowOff>
    </xdr:to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5926347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44024</xdr:colOff>
      <xdr:row>4</xdr:row>
      <xdr:rowOff>276226</xdr:rowOff>
    </xdr:to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5926347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44024</xdr:colOff>
      <xdr:row>4</xdr:row>
      <xdr:rowOff>238126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5926347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139274</xdr:colOff>
      <xdr:row>4</xdr:row>
      <xdr:rowOff>238126</xdr:rowOff>
    </xdr:to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5926347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12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13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14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15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16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17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18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19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20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21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22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24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25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26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27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28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30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31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32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33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34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36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37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38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39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903007</xdr:colOff>
      <xdr:row>4</xdr:row>
      <xdr:rowOff>238126</xdr:rowOff>
    </xdr:to>
    <xdr:sp macro="" textlink="">
      <xdr:nvSpPr>
        <xdr:cNvPr id="140" name="AutoShape 1"/>
        <xdr:cNvSpPr>
          <a:spLocks noChangeAspect="1" noChangeArrowheads="1"/>
        </xdr:cNvSpPr>
      </xdr:nvSpPr>
      <xdr:spPr bwMode="auto">
        <a:xfrm>
          <a:off x="5926347" y="567726"/>
          <a:ext cx="19813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807757</xdr:colOff>
      <xdr:row>4</xdr:row>
      <xdr:rowOff>276226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5926347" y="6058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807757</xdr:colOff>
      <xdr:row>4</xdr:row>
      <xdr:rowOff>238126</xdr:rowOff>
    </xdr:to>
    <xdr:sp macro="" textlink="">
      <xdr:nvSpPr>
        <xdr:cNvPr id="142" name="AutoShape 1"/>
        <xdr:cNvSpPr>
          <a:spLocks noChangeAspect="1" noChangeArrowheads="1"/>
        </xdr:cNvSpPr>
      </xdr:nvSpPr>
      <xdr:spPr bwMode="auto">
        <a:xfrm>
          <a:off x="5926347" y="5677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807757</xdr:colOff>
      <xdr:row>4</xdr:row>
      <xdr:rowOff>238126</xdr:rowOff>
    </xdr:to>
    <xdr:sp macro="" textlink="">
      <xdr:nvSpPr>
        <xdr:cNvPr id="143" name="AutoShape 1"/>
        <xdr:cNvSpPr>
          <a:spLocks noChangeAspect="1" noChangeArrowheads="1"/>
        </xdr:cNvSpPr>
      </xdr:nvSpPr>
      <xdr:spPr bwMode="auto">
        <a:xfrm>
          <a:off x="5926347" y="5677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903007</xdr:colOff>
      <xdr:row>4</xdr:row>
      <xdr:rowOff>238126</xdr:rowOff>
    </xdr:to>
    <xdr:sp macro="" textlink="">
      <xdr:nvSpPr>
        <xdr:cNvPr id="144" name="AutoShape 1"/>
        <xdr:cNvSpPr>
          <a:spLocks noChangeAspect="1" noChangeArrowheads="1"/>
        </xdr:cNvSpPr>
      </xdr:nvSpPr>
      <xdr:spPr bwMode="auto">
        <a:xfrm>
          <a:off x="5926347" y="567726"/>
          <a:ext cx="19813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807757</xdr:colOff>
      <xdr:row>4</xdr:row>
      <xdr:rowOff>276226</xdr:rowOff>
    </xdr:to>
    <xdr:sp macro="" textlink="">
      <xdr:nvSpPr>
        <xdr:cNvPr id="145" name="AutoShape 1"/>
        <xdr:cNvSpPr>
          <a:spLocks noChangeAspect="1" noChangeArrowheads="1"/>
        </xdr:cNvSpPr>
      </xdr:nvSpPr>
      <xdr:spPr bwMode="auto">
        <a:xfrm>
          <a:off x="5926347" y="6058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979207</xdr:colOff>
      <xdr:row>4</xdr:row>
      <xdr:rowOff>238126</xdr:rowOff>
    </xdr:to>
    <xdr:sp macro="" textlink="">
      <xdr:nvSpPr>
        <xdr:cNvPr id="146" name="AutoShape 1"/>
        <xdr:cNvSpPr>
          <a:spLocks noChangeAspect="1" noChangeArrowheads="1"/>
        </xdr:cNvSpPr>
      </xdr:nvSpPr>
      <xdr:spPr bwMode="auto">
        <a:xfrm>
          <a:off x="5926347" y="567726"/>
          <a:ext cx="20575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883957</xdr:colOff>
      <xdr:row>4</xdr:row>
      <xdr:rowOff>276226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5926347" y="6058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883957</xdr:colOff>
      <xdr:row>4</xdr:row>
      <xdr:rowOff>238126</xdr:rowOff>
    </xdr:to>
    <xdr:sp macro="" textlink="">
      <xdr:nvSpPr>
        <xdr:cNvPr id="148" name="AutoShape 1"/>
        <xdr:cNvSpPr>
          <a:spLocks noChangeAspect="1" noChangeArrowheads="1"/>
        </xdr:cNvSpPr>
      </xdr:nvSpPr>
      <xdr:spPr bwMode="auto">
        <a:xfrm>
          <a:off x="5926347" y="5677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883957</xdr:colOff>
      <xdr:row>4</xdr:row>
      <xdr:rowOff>238126</xdr:rowOff>
    </xdr:to>
    <xdr:sp macro="" textlink="">
      <xdr:nvSpPr>
        <xdr:cNvPr id="149" name="AutoShape 1"/>
        <xdr:cNvSpPr>
          <a:spLocks noChangeAspect="1" noChangeArrowheads="1"/>
        </xdr:cNvSpPr>
      </xdr:nvSpPr>
      <xdr:spPr bwMode="auto">
        <a:xfrm>
          <a:off x="5926347" y="5677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979207</xdr:colOff>
      <xdr:row>4</xdr:row>
      <xdr:rowOff>238126</xdr:rowOff>
    </xdr:to>
    <xdr:sp macro="" textlink="">
      <xdr:nvSpPr>
        <xdr:cNvPr id="150" name="AutoShape 1"/>
        <xdr:cNvSpPr>
          <a:spLocks noChangeAspect="1" noChangeArrowheads="1"/>
        </xdr:cNvSpPr>
      </xdr:nvSpPr>
      <xdr:spPr bwMode="auto">
        <a:xfrm>
          <a:off x="5926347" y="567726"/>
          <a:ext cx="20575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883957</xdr:colOff>
      <xdr:row>4</xdr:row>
      <xdr:rowOff>276226</xdr:rowOff>
    </xdr:to>
    <xdr:sp macro="" textlink="">
      <xdr:nvSpPr>
        <xdr:cNvPr id="151" name="AutoShape 1"/>
        <xdr:cNvSpPr>
          <a:spLocks noChangeAspect="1" noChangeArrowheads="1"/>
        </xdr:cNvSpPr>
      </xdr:nvSpPr>
      <xdr:spPr bwMode="auto">
        <a:xfrm>
          <a:off x="5926347" y="6058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903007</xdr:colOff>
      <xdr:row>4</xdr:row>
      <xdr:rowOff>238126</xdr:rowOff>
    </xdr:to>
    <xdr:sp macro="" textlink="">
      <xdr:nvSpPr>
        <xdr:cNvPr id="152" name="AutoShape 1"/>
        <xdr:cNvSpPr>
          <a:spLocks noChangeAspect="1" noChangeArrowheads="1"/>
        </xdr:cNvSpPr>
      </xdr:nvSpPr>
      <xdr:spPr bwMode="auto">
        <a:xfrm>
          <a:off x="5926347" y="567726"/>
          <a:ext cx="19813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807757</xdr:colOff>
      <xdr:row>4</xdr:row>
      <xdr:rowOff>276226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5926347" y="6058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807757</xdr:colOff>
      <xdr:row>4</xdr:row>
      <xdr:rowOff>238126</xdr:rowOff>
    </xdr:to>
    <xdr:sp macro="" textlink="">
      <xdr:nvSpPr>
        <xdr:cNvPr id="154" name="AutoShape 1"/>
        <xdr:cNvSpPr>
          <a:spLocks noChangeAspect="1" noChangeArrowheads="1"/>
        </xdr:cNvSpPr>
      </xdr:nvSpPr>
      <xdr:spPr bwMode="auto">
        <a:xfrm>
          <a:off x="5926347" y="5677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807757</xdr:colOff>
      <xdr:row>4</xdr:row>
      <xdr:rowOff>238126</xdr:rowOff>
    </xdr:to>
    <xdr:sp macro="" textlink="">
      <xdr:nvSpPr>
        <xdr:cNvPr id="155" name="AutoShape 1"/>
        <xdr:cNvSpPr>
          <a:spLocks noChangeAspect="1" noChangeArrowheads="1"/>
        </xdr:cNvSpPr>
      </xdr:nvSpPr>
      <xdr:spPr bwMode="auto">
        <a:xfrm>
          <a:off x="5926347" y="5677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903007</xdr:colOff>
      <xdr:row>4</xdr:row>
      <xdr:rowOff>238126</xdr:rowOff>
    </xdr:to>
    <xdr:sp macro="" textlink="">
      <xdr:nvSpPr>
        <xdr:cNvPr id="156" name="AutoShape 1"/>
        <xdr:cNvSpPr>
          <a:spLocks noChangeAspect="1" noChangeArrowheads="1"/>
        </xdr:cNvSpPr>
      </xdr:nvSpPr>
      <xdr:spPr bwMode="auto">
        <a:xfrm>
          <a:off x="5926347" y="567726"/>
          <a:ext cx="19813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807757</xdr:colOff>
      <xdr:row>4</xdr:row>
      <xdr:rowOff>276226</xdr:rowOff>
    </xdr:to>
    <xdr:sp macro="" textlink="">
      <xdr:nvSpPr>
        <xdr:cNvPr id="157" name="AutoShape 1"/>
        <xdr:cNvSpPr>
          <a:spLocks noChangeAspect="1" noChangeArrowheads="1"/>
        </xdr:cNvSpPr>
      </xdr:nvSpPr>
      <xdr:spPr bwMode="auto">
        <a:xfrm>
          <a:off x="5926347" y="6058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979207</xdr:colOff>
      <xdr:row>4</xdr:row>
      <xdr:rowOff>238126</xdr:rowOff>
    </xdr:to>
    <xdr:sp macro="" textlink="">
      <xdr:nvSpPr>
        <xdr:cNvPr id="158" name="AutoShape 1"/>
        <xdr:cNvSpPr>
          <a:spLocks noChangeAspect="1" noChangeArrowheads="1"/>
        </xdr:cNvSpPr>
      </xdr:nvSpPr>
      <xdr:spPr bwMode="auto">
        <a:xfrm>
          <a:off x="5926347" y="567726"/>
          <a:ext cx="20575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883957</xdr:colOff>
      <xdr:row>4</xdr:row>
      <xdr:rowOff>276226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5926347" y="6058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883957</xdr:colOff>
      <xdr:row>4</xdr:row>
      <xdr:rowOff>238126</xdr:rowOff>
    </xdr:to>
    <xdr:sp macro="" textlink="">
      <xdr:nvSpPr>
        <xdr:cNvPr id="160" name="AutoShape 1"/>
        <xdr:cNvSpPr>
          <a:spLocks noChangeAspect="1" noChangeArrowheads="1"/>
        </xdr:cNvSpPr>
      </xdr:nvSpPr>
      <xdr:spPr bwMode="auto">
        <a:xfrm>
          <a:off x="5926347" y="5677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883957</xdr:colOff>
      <xdr:row>4</xdr:row>
      <xdr:rowOff>238126</xdr:rowOff>
    </xdr:to>
    <xdr:sp macro="" textlink="">
      <xdr:nvSpPr>
        <xdr:cNvPr id="161" name="AutoShape 1"/>
        <xdr:cNvSpPr>
          <a:spLocks noChangeAspect="1" noChangeArrowheads="1"/>
        </xdr:cNvSpPr>
      </xdr:nvSpPr>
      <xdr:spPr bwMode="auto">
        <a:xfrm>
          <a:off x="5926347" y="5677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979207</xdr:colOff>
      <xdr:row>4</xdr:row>
      <xdr:rowOff>238126</xdr:rowOff>
    </xdr:to>
    <xdr:sp macro="" textlink="">
      <xdr:nvSpPr>
        <xdr:cNvPr id="162" name="AutoShape 1"/>
        <xdr:cNvSpPr>
          <a:spLocks noChangeAspect="1" noChangeArrowheads="1"/>
        </xdr:cNvSpPr>
      </xdr:nvSpPr>
      <xdr:spPr bwMode="auto">
        <a:xfrm>
          <a:off x="5926347" y="567726"/>
          <a:ext cx="20575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883957</xdr:colOff>
      <xdr:row>4</xdr:row>
      <xdr:rowOff>276226</xdr:rowOff>
    </xdr:to>
    <xdr:sp macro="" textlink="">
      <xdr:nvSpPr>
        <xdr:cNvPr id="163" name="AutoShape 1"/>
        <xdr:cNvSpPr>
          <a:spLocks noChangeAspect="1" noChangeArrowheads="1"/>
        </xdr:cNvSpPr>
      </xdr:nvSpPr>
      <xdr:spPr bwMode="auto">
        <a:xfrm>
          <a:off x="5926347" y="6058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903007</xdr:colOff>
      <xdr:row>4</xdr:row>
      <xdr:rowOff>238126</xdr:rowOff>
    </xdr:to>
    <xdr:sp macro="" textlink="">
      <xdr:nvSpPr>
        <xdr:cNvPr id="164" name="AutoShape 1"/>
        <xdr:cNvSpPr>
          <a:spLocks noChangeAspect="1" noChangeArrowheads="1"/>
        </xdr:cNvSpPr>
      </xdr:nvSpPr>
      <xdr:spPr bwMode="auto">
        <a:xfrm>
          <a:off x="5926347" y="567726"/>
          <a:ext cx="19813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807757</xdr:colOff>
      <xdr:row>4</xdr:row>
      <xdr:rowOff>276226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5926347" y="6058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807757</xdr:colOff>
      <xdr:row>4</xdr:row>
      <xdr:rowOff>238126</xdr:rowOff>
    </xdr:to>
    <xdr:sp macro="" textlink="">
      <xdr:nvSpPr>
        <xdr:cNvPr id="166" name="AutoShape 1"/>
        <xdr:cNvSpPr>
          <a:spLocks noChangeAspect="1" noChangeArrowheads="1"/>
        </xdr:cNvSpPr>
      </xdr:nvSpPr>
      <xdr:spPr bwMode="auto">
        <a:xfrm>
          <a:off x="5926347" y="5677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807757</xdr:colOff>
      <xdr:row>4</xdr:row>
      <xdr:rowOff>238126</xdr:rowOff>
    </xdr:to>
    <xdr:sp macro="" textlink="">
      <xdr:nvSpPr>
        <xdr:cNvPr id="167" name="AutoShape 1"/>
        <xdr:cNvSpPr>
          <a:spLocks noChangeAspect="1" noChangeArrowheads="1"/>
        </xdr:cNvSpPr>
      </xdr:nvSpPr>
      <xdr:spPr bwMode="auto">
        <a:xfrm>
          <a:off x="5926347" y="5677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903007</xdr:colOff>
      <xdr:row>4</xdr:row>
      <xdr:rowOff>238126</xdr:rowOff>
    </xdr:to>
    <xdr:sp macro="" textlink="">
      <xdr:nvSpPr>
        <xdr:cNvPr id="168" name="AutoShape 1"/>
        <xdr:cNvSpPr>
          <a:spLocks noChangeAspect="1" noChangeArrowheads="1"/>
        </xdr:cNvSpPr>
      </xdr:nvSpPr>
      <xdr:spPr bwMode="auto">
        <a:xfrm>
          <a:off x="5926347" y="567726"/>
          <a:ext cx="19813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979207</xdr:colOff>
      <xdr:row>4</xdr:row>
      <xdr:rowOff>238126</xdr:rowOff>
    </xdr:to>
    <xdr:sp macro="" textlink="">
      <xdr:nvSpPr>
        <xdr:cNvPr id="169" name="AutoShape 1"/>
        <xdr:cNvSpPr>
          <a:spLocks noChangeAspect="1" noChangeArrowheads="1"/>
        </xdr:cNvSpPr>
      </xdr:nvSpPr>
      <xdr:spPr bwMode="auto">
        <a:xfrm>
          <a:off x="5926347" y="567726"/>
          <a:ext cx="20575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883957</xdr:colOff>
      <xdr:row>4</xdr:row>
      <xdr:rowOff>276226</xdr:rowOff>
    </xdr:to>
    <xdr:sp macro="" textlink="">
      <xdr:nvSpPr>
        <xdr:cNvPr id="170" name="AutoShape 1"/>
        <xdr:cNvSpPr>
          <a:spLocks noChangeAspect="1" noChangeArrowheads="1"/>
        </xdr:cNvSpPr>
      </xdr:nvSpPr>
      <xdr:spPr bwMode="auto">
        <a:xfrm>
          <a:off x="5926347" y="6058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883957</xdr:colOff>
      <xdr:row>4</xdr:row>
      <xdr:rowOff>238126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5926347" y="5677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883957</xdr:colOff>
      <xdr:row>4</xdr:row>
      <xdr:rowOff>238126</xdr:rowOff>
    </xdr:to>
    <xdr:sp macro="" textlink="">
      <xdr:nvSpPr>
        <xdr:cNvPr id="172" name="AutoShape 1"/>
        <xdr:cNvSpPr>
          <a:spLocks noChangeAspect="1" noChangeArrowheads="1"/>
        </xdr:cNvSpPr>
      </xdr:nvSpPr>
      <xdr:spPr bwMode="auto">
        <a:xfrm>
          <a:off x="5926347" y="5677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979207</xdr:colOff>
      <xdr:row>4</xdr:row>
      <xdr:rowOff>238126</xdr:rowOff>
    </xdr:to>
    <xdr:sp macro="" textlink="">
      <xdr:nvSpPr>
        <xdr:cNvPr id="173" name="AutoShape 1"/>
        <xdr:cNvSpPr>
          <a:spLocks noChangeAspect="1" noChangeArrowheads="1"/>
        </xdr:cNvSpPr>
      </xdr:nvSpPr>
      <xdr:spPr bwMode="auto">
        <a:xfrm>
          <a:off x="5926347" y="567726"/>
          <a:ext cx="20575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74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175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76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78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179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80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181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82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83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84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185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86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187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88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191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92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193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94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95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96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197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98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199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200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201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203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204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205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206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207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209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10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386924</xdr:colOff>
      <xdr:row>4</xdr:row>
      <xdr:rowOff>276226</xdr:rowOff>
    </xdr:to>
    <xdr:sp macro="" textlink="">
      <xdr:nvSpPr>
        <xdr:cNvPr id="211" name="AutoShape 1"/>
        <xdr:cNvSpPr>
          <a:spLocks noChangeAspect="1" noChangeArrowheads="1"/>
        </xdr:cNvSpPr>
      </xdr:nvSpPr>
      <xdr:spPr bwMode="auto">
        <a:xfrm>
          <a:off x="5926347" y="6058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386924</xdr:colOff>
      <xdr:row>4</xdr:row>
      <xdr:rowOff>238126</xdr:rowOff>
    </xdr:to>
    <xdr:sp macro="" textlink="">
      <xdr:nvSpPr>
        <xdr:cNvPr id="212" name="AutoShape 1"/>
        <xdr:cNvSpPr>
          <a:spLocks noChangeAspect="1" noChangeArrowheads="1"/>
        </xdr:cNvSpPr>
      </xdr:nvSpPr>
      <xdr:spPr bwMode="auto">
        <a:xfrm>
          <a:off x="5926347" y="5677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386924</xdr:colOff>
      <xdr:row>4</xdr:row>
      <xdr:rowOff>238126</xdr:rowOff>
    </xdr:to>
    <xdr:sp macro="" textlink="">
      <xdr:nvSpPr>
        <xdr:cNvPr id="213" name="AutoShape 1"/>
        <xdr:cNvSpPr>
          <a:spLocks noChangeAspect="1" noChangeArrowheads="1"/>
        </xdr:cNvSpPr>
      </xdr:nvSpPr>
      <xdr:spPr bwMode="auto">
        <a:xfrm>
          <a:off x="5926347" y="5677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386924</xdr:colOff>
      <xdr:row>4</xdr:row>
      <xdr:rowOff>276226</xdr:rowOff>
    </xdr:to>
    <xdr:sp macro="" textlink="">
      <xdr:nvSpPr>
        <xdr:cNvPr id="215" name="AutoShape 1"/>
        <xdr:cNvSpPr>
          <a:spLocks noChangeAspect="1" noChangeArrowheads="1"/>
        </xdr:cNvSpPr>
      </xdr:nvSpPr>
      <xdr:spPr bwMode="auto">
        <a:xfrm>
          <a:off x="5926347" y="6058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16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463124</xdr:colOff>
      <xdr:row>4</xdr:row>
      <xdr:rowOff>276226</xdr:rowOff>
    </xdr:to>
    <xdr:sp macro="" textlink="">
      <xdr:nvSpPr>
        <xdr:cNvPr id="217" name="AutoShape 1"/>
        <xdr:cNvSpPr>
          <a:spLocks noChangeAspect="1" noChangeArrowheads="1"/>
        </xdr:cNvSpPr>
      </xdr:nvSpPr>
      <xdr:spPr bwMode="auto">
        <a:xfrm>
          <a:off x="5926347" y="6058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463124</xdr:colOff>
      <xdr:row>4</xdr:row>
      <xdr:rowOff>238126</xdr:rowOff>
    </xdr:to>
    <xdr:sp macro="" textlink="">
      <xdr:nvSpPr>
        <xdr:cNvPr id="218" name="AutoShape 1"/>
        <xdr:cNvSpPr>
          <a:spLocks noChangeAspect="1" noChangeArrowheads="1"/>
        </xdr:cNvSpPr>
      </xdr:nvSpPr>
      <xdr:spPr bwMode="auto">
        <a:xfrm>
          <a:off x="5926347" y="5677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463124</xdr:colOff>
      <xdr:row>4</xdr:row>
      <xdr:rowOff>238126</xdr:rowOff>
    </xdr:to>
    <xdr:sp macro="" textlink="">
      <xdr:nvSpPr>
        <xdr:cNvPr id="219" name="AutoShape 1"/>
        <xdr:cNvSpPr>
          <a:spLocks noChangeAspect="1" noChangeArrowheads="1"/>
        </xdr:cNvSpPr>
      </xdr:nvSpPr>
      <xdr:spPr bwMode="auto">
        <a:xfrm>
          <a:off x="5926347" y="5677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20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463124</xdr:colOff>
      <xdr:row>4</xdr:row>
      <xdr:rowOff>276226</xdr:rowOff>
    </xdr:to>
    <xdr:sp macro="" textlink="">
      <xdr:nvSpPr>
        <xdr:cNvPr id="221" name="AutoShape 1"/>
        <xdr:cNvSpPr>
          <a:spLocks noChangeAspect="1" noChangeArrowheads="1"/>
        </xdr:cNvSpPr>
      </xdr:nvSpPr>
      <xdr:spPr bwMode="auto">
        <a:xfrm>
          <a:off x="5926347" y="6058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22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386924</xdr:colOff>
      <xdr:row>4</xdr:row>
      <xdr:rowOff>276226</xdr:rowOff>
    </xdr:to>
    <xdr:sp macro="" textlink="">
      <xdr:nvSpPr>
        <xdr:cNvPr id="223" name="AutoShape 1"/>
        <xdr:cNvSpPr>
          <a:spLocks noChangeAspect="1" noChangeArrowheads="1"/>
        </xdr:cNvSpPr>
      </xdr:nvSpPr>
      <xdr:spPr bwMode="auto">
        <a:xfrm>
          <a:off x="5926347" y="6058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386924</xdr:colOff>
      <xdr:row>4</xdr:row>
      <xdr:rowOff>238126</xdr:rowOff>
    </xdr:to>
    <xdr:sp macro="" textlink="">
      <xdr:nvSpPr>
        <xdr:cNvPr id="224" name="AutoShape 1"/>
        <xdr:cNvSpPr>
          <a:spLocks noChangeAspect="1" noChangeArrowheads="1"/>
        </xdr:cNvSpPr>
      </xdr:nvSpPr>
      <xdr:spPr bwMode="auto">
        <a:xfrm>
          <a:off x="5926347" y="5677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386924</xdr:colOff>
      <xdr:row>4</xdr:row>
      <xdr:rowOff>238126</xdr:rowOff>
    </xdr:to>
    <xdr:sp macro="" textlink="">
      <xdr:nvSpPr>
        <xdr:cNvPr id="225" name="AutoShape 1"/>
        <xdr:cNvSpPr>
          <a:spLocks noChangeAspect="1" noChangeArrowheads="1"/>
        </xdr:cNvSpPr>
      </xdr:nvSpPr>
      <xdr:spPr bwMode="auto">
        <a:xfrm>
          <a:off x="5926347" y="5677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386924</xdr:colOff>
      <xdr:row>4</xdr:row>
      <xdr:rowOff>276226</xdr:rowOff>
    </xdr:to>
    <xdr:sp macro="" textlink="">
      <xdr:nvSpPr>
        <xdr:cNvPr id="227" name="AutoShape 1"/>
        <xdr:cNvSpPr>
          <a:spLocks noChangeAspect="1" noChangeArrowheads="1"/>
        </xdr:cNvSpPr>
      </xdr:nvSpPr>
      <xdr:spPr bwMode="auto">
        <a:xfrm>
          <a:off x="5926347" y="6058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28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463124</xdr:colOff>
      <xdr:row>4</xdr:row>
      <xdr:rowOff>276226</xdr:rowOff>
    </xdr:to>
    <xdr:sp macro="" textlink="">
      <xdr:nvSpPr>
        <xdr:cNvPr id="229" name="AutoShape 1"/>
        <xdr:cNvSpPr>
          <a:spLocks noChangeAspect="1" noChangeArrowheads="1"/>
        </xdr:cNvSpPr>
      </xdr:nvSpPr>
      <xdr:spPr bwMode="auto">
        <a:xfrm>
          <a:off x="5926347" y="6058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463124</xdr:colOff>
      <xdr:row>4</xdr:row>
      <xdr:rowOff>238126</xdr:rowOff>
    </xdr:to>
    <xdr:sp macro="" textlink="">
      <xdr:nvSpPr>
        <xdr:cNvPr id="230" name="AutoShape 1"/>
        <xdr:cNvSpPr>
          <a:spLocks noChangeAspect="1" noChangeArrowheads="1"/>
        </xdr:cNvSpPr>
      </xdr:nvSpPr>
      <xdr:spPr bwMode="auto">
        <a:xfrm>
          <a:off x="5926347" y="5677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463124</xdr:colOff>
      <xdr:row>4</xdr:row>
      <xdr:rowOff>238126</xdr:rowOff>
    </xdr:to>
    <xdr:sp macro="" textlink="">
      <xdr:nvSpPr>
        <xdr:cNvPr id="231" name="AutoShape 1"/>
        <xdr:cNvSpPr>
          <a:spLocks noChangeAspect="1" noChangeArrowheads="1"/>
        </xdr:cNvSpPr>
      </xdr:nvSpPr>
      <xdr:spPr bwMode="auto">
        <a:xfrm>
          <a:off x="5926347" y="5677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463124</xdr:colOff>
      <xdr:row>4</xdr:row>
      <xdr:rowOff>276226</xdr:rowOff>
    </xdr:to>
    <xdr:sp macro="" textlink="">
      <xdr:nvSpPr>
        <xdr:cNvPr id="233" name="AutoShape 1"/>
        <xdr:cNvSpPr>
          <a:spLocks noChangeAspect="1" noChangeArrowheads="1"/>
        </xdr:cNvSpPr>
      </xdr:nvSpPr>
      <xdr:spPr bwMode="auto">
        <a:xfrm>
          <a:off x="5926347" y="6058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34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386924</xdr:colOff>
      <xdr:row>4</xdr:row>
      <xdr:rowOff>276226</xdr:rowOff>
    </xdr:to>
    <xdr:sp macro="" textlink="">
      <xdr:nvSpPr>
        <xdr:cNvPr id="235" name="AutoShape 1"/>
        <xdr:cNvSpPr>
          <a:spLocks noChangeAspect="1" noChangeArrowheads="1"/>
        </xdr:cNvSpPr>
      </xdr:nvSpPr>
      <xdr:spPr bwMode="auto">
        <a:xfrm>
          <a:off x="5926347" y="6058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386924</xdr:colOff>
      <xdr:row>4</xdr:row>
      <xdr:rowOff>238126</xdr:rowOff>
    </xdr:to>
    <xdr:sp macro="" textlink="">
      <xdr:nvSpPr>
        <xdr:cNvPr id="236" name="AutoShape 1"/>
        <xdr:cNvSpPr>
          <a:spLocks noChangeAspect="1" noChangeArrowheads="1"/>
        </xdr:cNvSpPr>
      </xdr:nvSpPr>
      <xdr:spPr bwMode="auto">
        <a:xfrm>
          <a:off x="5926347" y="5677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386924</xdr:colOff>
      <xdr:row>4</xdr:row>
      <xdr:rowOff>238126</xdr:rowOff>
    </xdr:to>
    <xdr:sp macro="" textlink="">
      <xdr:nvSpPr>
        <xdr:cNvPr id="237" name="AutoShape 1"/>
        <xdr:cNvSpPr>
          <a:spLocks noChangeAspect="1" noChangeArrowheads="1"/>
        </xdr:cNvSpPr>
      </xdr:nvSpPr>
      <xdr:spPr bwMode="auto">
        <a:xfrm>
          <a:off x="5926347" y="5677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386924</xdr:colOff>
      <xdr:row>4</xdr:row>
      <xdr:rowOff>276226</xdr:rowOff>
    </xdr:to>
    <xdr:sp macro="" textlink="">
      <xdr:nvSpPr>
        <xdr:cNvPr id="239" name="AutoShape 1"/>
        <xdr:cNvSpPr>
          <a:spLocks noChangeAspect="1" noChangeArrowheads="1"/>
        </xdr:cNvSpPr>
      </xdr:nvSpPr>
      <xdr:spPr bwMode="auto">
        <a:xfrm>
          <a:off x="5926347" y="6058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40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463124</xdr:colOff>
      <xdr:row>4</xdr:row>
      <xdr:rowOff>276226</xdr:rowOff>
    </xdr:to>
    <xdr:sp macro="" textlink="">
      <xdr:nvSpPr>
        <xdr:cNvPr id="241" name="AutoShape 1"/>
        <xdr:cNvSpPr>
          <a:spLocks noChangeAspect="1" noChangeArrowheads="1"/>
        </xdr:cNvSpPr>
      </xdr:nvSpPr>
      <xdr:spPr bwMode="auto">
        <a:xfrm>
          <a:off x="5926347" y="6058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463124</xdr:colOff>
      <xdr:row>4</xdr:row>
      <xdr:rowOff>238126</xdr:rowOff>
    </xdr:to>
    <xdr:sp macro="" textlink="">
      <xdr:nvSpPr>
        <xdr:cNvPr id="242" name="AutoShape 1"/>
        <xdr:cNvSpPr>
          <a:spLocks noChangeAspect="1" noChangeArrowheads="1"/>
        </xdr:cNvSpPr>
      </xdr:nvSpPr>
      <xdr:spPr bwMode="auto">
        <a:xfrm>
          <a:off x="5926347" y="5677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463124</xdr:colOff>
      <xdr:row>4</xdr:row>
      <xdr:rowOff>238126</xdr:rowOff>
    </xdr:to>
    <xdr:sp macro="" textlink="">
      <xdr:nvSpPr>
        <xdr:cNvPr id="243" name="AutoShape 1"/>
        <xdr:cNvSpPr>
          <a:spLocks noChangeAspect="1" noChangeArrowheads="1"/>
        </xdr:cNvSpPr>
      </xdr:nvSpPr>
      <xdr:spPr bwMode="auto">
        <a:xfrm>
          <a:off x="5926347" y="5677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45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46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47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48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49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51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52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53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54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55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57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58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59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60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61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63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64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65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66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67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69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70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71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72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73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75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76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77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78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79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81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282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83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84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85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87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288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89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90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91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93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294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95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96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97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298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99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300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01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02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03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304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306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07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08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09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310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312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13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14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15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316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482176</xdr:colOff>
      <xdr:row>4</xdr:row>
      <xdr:rowOff>238126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5926347" y="567726"/>
          <a:ext cx="15604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386926</xdr:colOff>
      <xdr:row>4</xdr:row>
      <xdr:rowOff>276226</xdr:rowOff>
    </xdr:to>
    <xdr:sp macro="" textlink="">
      <xdr:nvSpPr>
        <xdr:cNvPr id="318" name="AutoShape 1"/>
        <xdr:cNvSpPr>
          <a:spLocks noChangeAspect="1" noChangeArrowheads="1"/>
        </xdr:cNvSpPr>
      </xdr:nvSpPr>
      <xdr:spPr bwMode="auto">
        <a:xfrm>
          <a:off x="5926347" y="6058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386926</xdr:colOff>
      <xdr:row>4</xdr:row>
      <xdr:rowOff>238126</xdr:rowOff>
    </xdr:to>
    <xdr:sp macro="" textlink="">
      <xdr:nvSpPr>
        <xdr:cNvPr id="319" name="AutoShape 1"/>
        <xdr:cNvSpPr>
          <a:spLocks noChangeAspect="1" noChangeArrowheads="1"/>
        </xdr:cNvSpPr>
      </xdr:nvSpPr>
      <xdr:spPr bwMode="auto">
        <a:xfrm>
          <a:off x="5926347" y="5677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386926</xdr:colOff>
      <xdr:row>4</xdr:row>
      <xdr:rowOff>238126</xdr:rowOff>
    </xdr:to>
    <xdr:sp macro="" textlink="">
      <xdr:nvSpPr>
        <xdr:cNvPr id="320" name="AutoShape 1"/>
        <xdr:cNvSpPr>
          <a:spLocks noChangeAspect="1" noChangeArrowheads="1"/>
        </xdr:cNvSpPr>
      </xdr:nvSpPr>
      <xdr:spPr bwMode="auto">
        <a:xfrm>
          <a:off x="5926347" y="5677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482176</xdr:colOff>
      <xdr:row>4</xdr:row>
      <xdr:rowOff>238126</xdr:rowOff>
    </xdr:to>
    <xdr:sp macro="" textlink="">
      <xdr:nvSpPr>
        <xdr:cNvPr id="321" name="AutoShape 1"/>
        <xdr:cNvSpPr>
          <a:spLocks noChangeAspect="1" noChangeArrowheads="1"/>
        </xdr:cNvSpPr>
      </xdr:nvSpPr>
      <xdr:spPr bwMode="auto">
        <a:xfrm>
          <a:off x="5926347" y="567726"/>
          <a:ext cx="15604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386926</xdr:colOff>
      <xdr:row>4</xdr:row>
      <xdr:rowOff>276226</xdr:rowOff>
    </xdr:to>
    <xdr:sp macro="" textlink="">
      <xdr:nvSpPr>
        <xdr:cNvPr id="322" name="AutoShape 1"/>
        <xdr:cNvSpPr>
          <a:spLocks noChangeAspect="1" noChangeArrowheads="1"/>
        </xdr:cNvSpPr>
      </xdr:nvSpPr>
      <xdr:spPr bwMode="auto">
        <a:xfrm>
          <a:off x="5926347" y="6058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558376</xdr:colOff>
      <xdr:row>4</xdr:row>
      <xdr:rowOff>238126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5926347" y="567726"/>
          <a:ext cx="1636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463126</xdr:colOff>
      <xdr:row>4</xdr:row>
      <xdr:rowOff>276226</xdr:rowOff>
    </xdr:to>
    <xdr:sp macro="" textlink="">
      <xdr:nvSpPr>
        <xdr:cNvPr id="324" name="AutoShape 1"/>
        <xdr:cNvSpPr>
          <a:spLocks noChangeAspect="1" noChangeArrowheads="1"/>
        </xdr:cNvSpPr>
      </xdr:nvSpPr>
      <xdr:spPr bwMode="auto">
        <a:xfrm>
          <a:off x="5926347" y="605826"/>
          <a:ext cx="15414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463126</xdr:colOff>
      <xdr:row>4</xdr:row>
      <xdr:rowOff>238126</xdr:rowOff>
    </xdr:to>
    <xdr:sp macro="" textlink="">
      <xdr:nvSpPr>
        <xdr:cNvPr id="325" name="AutoShape 1"/>
        <xdr:cNvSpPr>
          <a:spLocks noChangeAspect="1" noChangeArrowheads="1"/>
        </xdr:cNvSpPr>
      </xdr:nvSpPr>
      <xdr:spPr bwMode="auto">
        <a:xfrm>
          <a:off x="5926347" y="567726"/>
          <a:ext cx="15414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463126</xdr:colOff>
      <xdr:row>4</xdr:row>
      <xdr:rowOff>238126</xdr:rowOff>
    </xdr:to>
    <xdr:sp macro="" textlink="">
      <xdr:nvSpPr>
        <xdr:cNvPr id="326" name="AutoShape 1"/>
        <xdr:cNvSpPr>
          <a:spLocks noChangeAspect="1" noChangeArrowheads="1"/>
        </xdr:cNvSpPr>
      </xdr:nvSpPr>
      <xdr:spPr bwMode="auto">
        <a:xfrm>
          <a:off x="5926347" y="567726"/>
          <a:ext cx="15414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558376</xdr:colOff>
      <xdr:row>4</xdr:row>
      <xdr:rowOff>238126</xdr:rowOff>
    </xdr:to>
    <xdr:sp macro="" textlink="">
      <xdr:nvSpPr>
        <xdr:cNvPr id="327" name="AutoShape 1"/>
        <xdr:cNvSpPr>
          <a:spLocks noChangeAspect="1" noChangeArrowheads="1"/>
        </xdr:cNvSpPr>
      </xdr:nvSpPr>
      <xdr:spPr bwMode="auto">
        <a:xfrm>
          <a:off x="5926347" y="567726"/>
          <a:ext cx="1636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463126</xdr:colOff>
      <xdr:row>4</xdr:row>
      <xdr:rowOff>276226</xdr:rowOff>
    </xdr:to>
    <xdr:sp macro="" textlink="">
      <xdr:nvSpPr>
        <xdr:cNvPr id="328" name="AutoShape 1"/>
        <xdr:cNvSpPr>
          <a:spLocks noChangeAspect="1" noChangeArrowheads="1"/>
        </xdr:cNvSpPr>
      </xdr:nvSpPr>
      <xdr:spPr bwMode="auto">
        <a:xfrm>
          <a:off x="5926347" y="605826"/>
          <a:ext cx="15414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482176</xdr:colOff>
      <xdr:row>4</xdr:row>
      <xdr:rowOff>238126</xdr:rowOff>
    </xdr:to>
    <xdr:sp macro="" textlink="">
      <xdr:nvSpPr>
        <xdr:cNvPr id="329" name="AutoShape 1"/>
        <xdr:cNvSpPr>
          <a:spLocks noChangeAspect="1" noChangeArrowheads="1"/>
        </xdr:cNvSpPr>
      </xdr:nvSpPr>
      <xdr:spPr bwMode="auto">
        <a:xfrm>
          <a:off x="5926347" y="567726"/>
          <a:ext cx="15604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386926</xdr:colOff>
      <xdr:row>4</xdr:row>
      <xdr:rowOff>276226</xdr:rowOff>
    </xdr:to>
    <xdr:sp macro="" textlink="">
      <xdr:nvSpPr>
        <xdr:cNvPr id="330" name="AutoShape 1"/>
        <xdr:cNvSpPr>
          <a:spLocks noChangeAspect="1" noChangeArrowheads="1"/>
        </xdr:cNvSpPr>
      </xdr:nvSpPr>
      <xdr:spPr bwMode="auto">
        <a:xfrm>
          <a:off x="5926347" y="6058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386926</xdr:colOff>
      <xdr:row>4</xdr:row>
      <xdr:rowOff>238126</xdr:rowOff>
    </xdr:to>
    <xdr:sp macro="" textlink="">
      <xdr:nvSpPr>
        <xdr:cNvPr id="331" name="AutoShape 1"/>
        <xdr:cNvSpPr>
          <a:spLocks noChangeAspect="1" noChangeArrowheads="1"/>
        </xdr:cNvSpPr>
      </xdr:nvSpPr>
      <xdr:spPr bwMode="auto">
        <a:xfrm>
          <a:off x="5926347" y="5677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386926</xdr:colOff>
      <xdr:row>4</xdr:row>
      <xdr:rowOff>238126</xdr:rowOff>
    </xdr:to>
    <xdr:sp macro="" textlink="">
      <xdr:nvSpPr>
        <xdr:cNvPr id="332" name="AutoShape 1"/>
        <xdr:cNvSpPr>
          <a:spLocks noChangeAspect="1" noChangeArrowheads="1"/>
        </xdr:cNvSpPr>
      </xdr:nvSpPr>
      <xdr:spPr bwMode="auto">
        <a:xfrm>
          <a:off x="5926347" y="5677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482176</xdr:colOff>
      <xdr:row>4</xdr:row>
      <xdr:rowOff>238126</xdr:rowOff>
    </xdr:to>
    <xdr:sp macro="" textlink="">
      <xdr:nvSpPr>
        <xdr:cNvPr id="333" name="AutoShape 1"/>
        <xdr:cNvSpPr>
          <a:spLocks noChangeAspect="1" noChangeArrowheads="1"/>
        </xdr:cNvSpPr>
      </xdr:nvSpPr>
      <xdr:spPr bwMode="auto">
        <a:xfrm>
          <a:off x="5926347" y="567726"/>
          <a:ext cx="15604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386926</xdr:colOff>
      <xdr:row>4</xdr:row>
      <xdr:rowOff>276226</xdr:rowOff>
    </xdr:to>
    <xdr:sp macro="" textlink="">
      <xdr:nvSpPr>
        <xdr:cNvPr id="334" name="AutoShape 1"/>
        <xdr:cNvSpPr>
          <a:spLocks noChangeAspect="1" noChangeArrowheads="1"/>
        </xdr:cNvSpPr>
      </xdr:nvSpPr>
      <xdr:spPr bwMode="auto">
        <a:xfrm>
          <a:off x="5926347" y="6058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558376</xdr:colOff>
      <xdr:row>4</xdr:row>
      <xdr:rowOff>238126</xdr:rowOff>
    </xdr:to>
    <xdr:sp macro="" textlink="">
      <xdr:nvSpPr>
        <xdr:cNvPr id="335" name="AutoShape 1"/>
        <xdr:cNvSpPr>
          <a:spLocks noChangeAspect="1" noChangeArrowheads="1"/>
        </xdr:cNvSpPr>
      </xdr:nvSpPr>
      <xdr:spPr bwMode="auto">
        <a:xfrm>
          <a:off x="5926347" y="567726"/>
          <a:ext cx="1636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463126</xdr:colOff>
      <xdr:row>4</xdr:row>
      <xdr:rowOff>276226</xdr:rowOff>
    </xdr:to>
    <xdr:sp macro="" textlink="">
      <xdr:nvSpPr>
        <xdr:cNvPr id="336" name="AutoShape 1"/>
        <xdr:cNvSpPr>
          <a:spLocks noChangeAspect="1" noChangeArrowheads="1"/>
        </xdr:cNvSpPr>
      </xdr:nvSpPr>
      <xdr:spPr bwMode="auto">
        <a:xfrm>
          <a:off x="5926347" y="605826"/>
          <a:ext cx="15414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463126</xdr:colOff>
      <xdr:row>4</xdr:row>
      <xdr:rowOff>238126</xdr:rowOff>
    </xdr:to>
    <xdr:sp macro="" textlink="">
      <xdr:nvSpPr>
        <xdr:cNvPr id="337" name="AutoShape 1"/>
        <xdr:cNvSpPr>
          <a:spLocks noChangeAspect="1" noChangeArrowheads="1"/>
        </xdr:cNvSpPr>
      </xdr:nvSpPr>
      <xdr:spPr bwMode="auto">
        <a:xfrm>
          <a:off x="5926347" y="567726"/>
          <a:ext cx="15414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463126</xdr:colOff>
      <xdr:row>4</xdr:row>
      <xdr:rowOff>238126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5926347" y="567726"/>
          <a:ext cx="15414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558376</xdr:colOff>
      <xdr:row>4</xdr:row>
      <xdr:rowOff>238126</xdr:rowOff>
    </xdr:to>
    <xdr:sp macro="" textlink="">
      <xdr:nvSpPr>
        <xdr:cNvPr id="339" name="AutoShape 1"/>
        <xdr:cNvSpPr>
          <a:spLocks noChangeAspect="1" noChangeArrowheads="1"/>
        </xdr:cNvSpPr>
      </xdr:nvSpPr>
      <xdr:spPr bwMode="auto">
        <a:xfrm>
          <a:off x="5926347" y="567726"/>
          <a:ext cx="1636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463126</xdr:colOff>
      <xdr:row>4</xdr:row>
      <xdr:rowOff>276226</xdr:rowOff>
    </xdr:to>
    <xdr:sp macro="" textlink="">
      <xdr:nvSpPr>
        <xdr:cNvPr id="340" name="AutoShape 1"/>
        <xdr:cNvSpPr>
          <a:spLocks noChangeAspect="1" noChangeArrowheads="1"/>
        </xdr:cNvSpPr>
      </xdr:nvSpPr>
      <xdr:spPr bwMode="auto">
        <a:xfrm>
          <a:off x="5926347" y="605826"/>
          <a:ext cx="15414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482176</xdr:colOff>
      <xdr:row>4</xdr:row>
      <xdr:rowOff>238126</xdr:rowOff>
    </xdr:to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5926347" y="567726"/>
          <a:ext cx="15604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386926</xdr:colOff>
      <xdr:row>4</xdr:row>
      <xdr:rowOff>276226</xdr:rowOff>
    </xdr:to>
    <xdr:sp macro="" textlink="">
      <xdr:nvSpPr>
        <xdr:cNvPr id="342" name="AutoShape 1"/>
        <xdr:cNvSpPr>
          <a:spLocks noChangeAspect="1" noChangeArrowheads="1"/>
        </xdr:cNvSpPr>
      </xdr:nvSpPr>
      <xdr:spPr bwMode="auto">
        <a:xfrm>
          <a:off x="5926347" y="6058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386926</xdr:colOff>
      <xdr:row>4</xdr:row>
      <xdr:rowOff>238126</xdr:rowOff>
    </xdr:to>
    <xdr:sp macro="" textlink="">
      <xdr:nvSpPr>
        <xdr:cNvPr id="343" name="AutoShape 1"/>
        <xdr:cNvSpPr>
          <a:spLocks noChangeAspect="1" noChangeArrowheads="1"/>
        </xdr:cNvSpPr>
      </xdr:nvSpPr>
      <xdr:spPr bwMode="auto">
        <a:xfrm>
          <a:off x="5926347" y="5677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386926</xdr:colOff>
      <xdr:row>4</xdr:row>
      <xdr:rowOff>238126</xdr:rowOff>
    </xdr:to>
    <xdr:sp macro="" textlink="">
      <xdr:nvSpPr>
        <xdr:cNvPr id="344" name="AutoShape 1"/>
        <xdr:cNvSpPr>
          <a:spLocks noChangeAspect="1" noChangeArrowheads="1"/>
        </xdr:cNvSpPr>
      </xdr:nvSpPr>
      <xdr:spPr bwMode="auto">
        <a:xfrm>
          <a:off x="5926347" y="5677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482176</xdr:colOff>
      <xdr:row>4</xdr:row>
      <xdr:rowOff>238126</xdr:rowOff>
    </xdr:to>
    <xdr:sp macro="" textlink="">
      <xdr:nvSpPr>
        <xdr:cNvPr id="345" name="AutoShape 1"/>
        <xdr:cNvSpPr>
          <a:spLocks noChangeAspect="1" noChangeArrowheads="1"/>
        </xdr:cNvSpPr>
      </xdr:nvSpPr>
      <xdr:spPr bwMode="auto">
        <a:xfrm>
          <a:off x="5926347" y="567726"/>
          <a:ext cx="1560478" cy="912604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303901</xdr:rowOff>
    </xdr:from>
    <xdr:to>
      <xdr:col>6</xdr:col>
      <xdr:colOff>386924</xdr:colOff>
      <xdr:row>4</xdr:row>
      <xdr:rowOff>284852</xdr:rowOff>
    </xdr:to>
    <xdr:sp macro="" textlink="">
      <xdr:nvSpPr>
        <xdr:cNvPr id="346" name="AutoShape 1"/>
        <xdr:cNvSpPr>
          <a:spLocks noChangeAspect="1" noChangeArrowheads="1"/>
        </xdr:cNvSpPr>
      </xdr:nvSpPr>
      <xdr:spPr bwMode="auto">
        <a:xfrm>
          <a:off x="5926347" y="614452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558376</xdr:colOff>
      <xdr:row>4</xdr:row>
      <xdr:rowOff>238126</xdr:rowOff>
    </xdr:to>
    <xdr:sp macro="" textlink="">
      <xdr:nvSpPr>
        <xdr:cNvPr id="347" name="AutoShape 1"/>
        <xdr:cNvSpPr>
          <a:spLocks noChangeAspect="1" noChangeArrowheads="1"/>
        </xdr:cNvSpPr>
      </xdr:nvSpPr>
      <xdr:spPr bwMode="auto">
        <a:xfrm>
          <a:off x="5926347" y="567726"/>
          <a:ext cx="1636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463126</xdr:colOff>
      <xdr:row>4</xdr:row>
      <xdr:rowOff>276226</xdr:rowOff>
    </xdr:to>
    <xdr:sp macro="" textlink="">
      <xdr:nvSpPr>
        <xdr:cNvPr id="348" name="AutoShape 1"/>
        <xdr:cNvSpPr>
          <a:spLocks noChangeAspect="1" noChangeArrowheads="1"/>
        </xdr:cNvSpPr>
      </xdr:nvSpPr>
      <xdr:spPr bwMode="auto">
        <a:xfrm>
          <a:off x="5926347" y="605826"/>
          <a:ext cx="15414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49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50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51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52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54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55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56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57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58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59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60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61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62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63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64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65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66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67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68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70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71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72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73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74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76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77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78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79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80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82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83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84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274358</xdr:colOff>
      <xdr:row>4</xdr:row>
      <xdr:rowOff>238126</xdr:rowOff>
    </xdr:to>
    <xdr:sp macro="" textlink="">
      <xdr:nvSpPr>
        <xdr:cNvPr id="385" name="AutoShape 1"/>
        <xdr:cNvSpPr>
          <a:spLocks noChangeAspect="1" noChangeArrowheads="1"/>
        </xdr:cNvSpPr>
      </xdr:nvSpPr>
      <xdr:spPr bwMode="auto">
        <a:xfrm>
          <a:off x="5926347" y="567726"/>
          <a:ext cx="13526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179108</xdr:colOff>
      <xdr:row>4</xdr:row>
      <xdr:rowOff>276226</xdr:rowOff>
    </xdr:to>
    <xdr:sp macro="" textlink="">
      <xdr:nvSpPr>
        <xdr:cNvPr id="386" name="AutoShape 1"/>
        <xdr:cNvSpPr>
          <a:spLocks noChangeAspect="1" noChangeArrowheads="1"/>
        </xdr:cNvSpPr>
      </xdr:nvSpPr>
      <xdr:spPr bwMode="auto">
        <a:xfrm>
          <a:off x="5926347" y="6058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179108</xdr:colOff>
      <xdr:row>4</xdr:row>
      <xdr:rowOff>238126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5926347" y="5677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179108</xdr:colOff>
      <xdr:row>4</xdr:row>
      <xdr:rowOff>238126</xdr:rowOff>
    </xdr:to>
    <xdr:sp macro="" textlink="">
      <xdr:nvSpPr>
        <xdr:cNvPr id="388" name="AutoShape 1"/>
        <xdr:cNvSpPr>
          <a:spLocks noChangeAspect="1" noChangeArrowheads="1"/>
        </xdr:cNvSpPr>
      </xdr:nvSpPr>
      <xdr:spPr bwMode="auto">
        <a:xfrm>
          <a:off x="5926347" y="5677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274358</xdr:colOff>
      <xdr:row>4</xdr:row>
      <xdr:rowOff>238126</xdr:rowOff>
    </xdr:to>
    <xdr:sp macro="" textlink="">
      <xdr:nvSpPr>
        <xdr:cNvPr id="389" name="AutoShape 1"/>
        <xdr:cNvSpPr>
          <a:spLocks noChangeAspect="1" noChangeArrowheads="1"/>
        </xdr:cNvSpPr>
      </xdr:nvSpPr>
      <xdr:spPr bwMode="auto">
        <a:xfrm>
          <a:off x="5926347" y="567726"/>
          <a:ext cx="13526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179108</xdr:colOff>
      <xdr:row>4</xdr:row>
      <xdr:rowOff>276226</xdr:rowOff>
    </xdr:to>
    <xdr:sp macro="" textlink="">
      <xdr:nvSpPr>
        <xdr:cNvPr id="390" name="AutoShape 1"/>
        <xdr:cNvSpPr>
          <a:spLocks noChangeAspect="1" noChangeArrowheads="1"/>
        </xdr:cNvSpPr>
      </xdr:nvSpPr>
      <xdr:spPr bwMode="auto">
        <a:xfrm>
          <a:off x="5926347" y="6058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350558</xdr:colOff>
      <xdr:row>4</xdr:row>
      <xdr:rowOff>238126</xdr:rowOff>
    </xdr:to>
    <xdr:sp macro="" textlink="">
      <xdr:nvSpPr>
        <xdr:cNvPr id="391" name="AutoShape 1"/>
        <xdr:cNvSpPr>
          <a:spLocks noChangeAspect="1" noChangeArrowheads="1"/>
        </xdr:cNvSpPr>
      </xdr:nvSpPr>
      <xdr:spPr bwMode="auto">
        <a:xfrm>
          <a:off x="5926347" y="567726"/>
          <a:ext cx="14288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255308</xdr:colOff>
      <xdr:row>4</xdr:row>
      <xdr:rowOff>276226</xdr:rowOff>
    </xdr:to>
    <xdr:sp macro="" textlink="">
      <xdr:nvSpPr>
        <xdr:cNvPr id="392" name="AutoShape 1"/>
        <xdr:cNvSpPr>
          <a:spLocks noChangeAspect="1" noChangeArrowheads="1"/>
        </xdr:cNvSpPr>
      </xdr:nvSpPr>
      <xdr:spPr bwMode="auto">
        <a:xfrm>
          <a:off x="5926347" y="6058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255308</xdr:colOff>
      <xdr:row>4</xdr:row>
      <xdr:rowOff>238126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5926347" y="5677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255308</xdr:colOff>
      <xdr:row>4</xdr:row>
      <xdr:rowOff>238126</xdr:rowOff>
    </xdr:to>
    <xdr:sp macro="" textlink="">
      <xdr:nvSpPr>
        <xdr:cNvPr id="394" name="AutoShape 1"/>
        <xdr:cNvSpPr>
          <a:spLocks noChangeAspect="1" noChangeArrowheads="1"/>
        </xdr:cNvSpPr>
      </xdr:nvSpPr>
      <xdr:spPr bwMode="auto">
        <a:xfrm>
          <a:off x="5926347" y="5677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350558</xdr:colOff>
      <xdr:row>4</xdr:row>
      <xdr:rowOff>238126</xdr:rowOff>
    </xdr:to>
    <xdr:sp macro="" textlink="">
      <xdr:nvSpPr>
        <xdr:cNvPr id="395" name="AutoShape 1"/>
        <xdr:cNvSpPr>
          <a:spLocks noChangeAspect="1" noChangeArrowheads="1"/>
        </xdr:cNvSpPr>
      </xdr:nvSpPr>
      <xdr:spPr bwMode="auto">
        <a:xfrm>
          <a:off x="5926347" y="567726"/>
          <a:ext cx="14288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255308</xdr:colOff>
      <xdr:row>4</xdr:row>
      <xdr:rowOff>276226</xdr:rowOff>
    </xdr:to>
    <xdr:sp macro="" textlink="">
      <xdr:nvSpPr>
        <xdr:cNvPr id="396" name="AutoShape 1"/>
        <xdr:cNvSpPr>
          <a:spLocks noChangeAspect="1" noChangeArrowheads="1"/>
        </xdr:cNvSpPr>
      </xdr:nvSpPr>
      <xdr:spPr bwMode="auto">
        <a:xfrm>
          <a:off x="5926347" y="6058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274358</xdr:colOff>
      <xdr:row>4</xdr:row>
      <xdr:rowOff>238126</xdr:rowOff>
    </xdr:to>
    <xdr:sp macro="" textlink="">
      <xdr:nvSpPr>
        <xdr:cNvPr id="397" name="AutoShape 1"/>
        <xdr:cNvSpPr>
          <a:spLocks noChangeAspect="1" noChangeArrowheads="1"/>
        </xdr:cNvSpPr>
      </xdr:nvSpPr>
      <xdr:spPr bwMode="auto">
        <a:xfrm>
          <a:off x="5926347" y="567726"/>
          <a:ext cx="13526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179108</xdr:colOff>
      <xdr:row>4</xdr:row>
      <xdr:rowOff>276226</xdr:rowOff>
    </xdr:to>
    <xdr:sp macro="" textlink="">
      <xdr:nvSpPr>
        <xdr:cNvPr id="398" name="AutoShape 1"/>
        <xdr:cNvSpPr>
          <a:spLocks noChangeAspect="1" noChangeArrowheads="1"/>
        </xdr:cNvSpPr>
      </xdr:nvSpPr>
      <xdr:spPr bwMode="auto">
        <a:xfrm>
          <a:off x="5926347" y="6058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179108</xdr:colOff>
      <xdr:row>4</xdr:row>
      <xdr:rowOff>238126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5926347" y="5677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179108</xdr:colOff>
      <xdr:row>4</xdr:row>
      <xdr:rowOff>238126</xdr:rowOff>
    </xdr:to>
    <xdr:sp macro="" textlink="">
      <xdr:nvSpPr>
        <xdr:cNvPr id="400" name="AutoShape 1"/>
        <xdr:cNvSpPr>
          <a:spLocks noChangeAspect="1" noChangeArrowheads="1"/>
        </xdr:cNvSpPr>
      </xdr:nvSpPr>
      <xdr:spPr bwMode="auto">
        <a:xfrm>
          <a:off x="5926347" y="5677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274358</xdr:colOff>
      <xdr:row>4</xdr:row>
      <xdr:rowOff>238126</xdr:rowOff>
    </xdr:to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5926347" y="567726"/>
          <a:ext cx="13526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179108</xdr:colOff>
      <xdr:row>4</xdr:row>
      <xdr:rowOff>276226</xdr:rowOff>
    </xdr:to>
    <xdr:sp macro="" textlink="">
      <xdr:nvSpPr>
        <xdr:cNvPr id="402" name="AutoShape 1"/>
        <xdr:cNvSpPr>
          <a:spLocks noChangeAspect="1" noChangeArrowheads="1"/>
        </xdr:cNvSpPr>
      </xdr:nvSpPr>
      <xdr:spPr bwMode="auto">
        <a:xfrm>
          <a:off x="5926347" y="6058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350558</xdr:colOff>
      <xdr:row>4</xdr:row>
      <xdr:rowOff>238126</xdr:rowOff>
    </xdr:to>
    <xdr:sp macro="" textlink="">
      <xdr:nvSpPr>
        <xdr:cNvPr id="403" name="AutoShape 1"/>
        <xdr:cNvSpPr>
          <a:spLocks noChangeAspect="1" noChangeArrowheads="1"/>
        </xdr:cNvSpPr>
      </xdr:nvSpPr>
      <xdr:spPr bwMode="auto">
        <a:xfrm>
          <a:off x="5926347" y="567726"/>
          <a:ext cx="14288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255308</xdr:colOff>
      <xdr:row>4</xdr:row>
      <xdr:rowOff>276226</xdr:rowOff>
    </xdr:to>
    <xdr:sp macro="" textlink="">
      <xdr:nvSpPr>
        <xdr:cNvPr id="404" name="AutoShape 1"/>
        <xdr:cNvSpPr>
          <a:spLocks noChangeAspect="1" noChangeArrowheads="1"/>
        </xdr:cNvSpPr>
      </xdr:nvSpPr>
      <xdr:spPr bwMode="auto">
        <a:xfrm>
          <a:off x="5926347" y="6058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255308</xdr:colOff>
      <xdr:row>4</xdr:row>
      <xdr:rowOff>238126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5926347" y="5677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255308</xdr:colOff>
      <xdr:row>4</xdr:row>
      <xdr:rowOff>238126</xdr:rowOff>
    </xdr:to>
    <xdr:sp macro="" textlink="">
      <xdr:nvSpPr>
        <xdr:cNvPr id="406" name="AutoShape 1"/>
        <xdr:cNvSpPr>
          <a:spLocks noChangeAspect="1" noChangeArrowheads="1"/>
        </xdr:cNvSpPr>
      </xdr:nvSpPr>
      <xdr:spPr bwMode="auto">
        <a:xfrm>
          <a:off x="5926347" y="5677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350558</xdr:colOff>
      <xdr:row>4</xdr:row>
      <xdr:rowOff>238126</xdr:rowOff>
    </xdr:to>
    <xdr:sp macro="" textlink="">
      <xdr:nvSpPr>
        <xdr:cNvPr id="407" name="AutoShape 1"/>
        <xdr:cNvSpPr>
          <a:spLocks noChangeAspect="1" noChangeArrowheads="1"/>
        </xdr:cNvSpPr>
      </xdr:nvSpPr>
      <xdr:spPr bwMode="auto">
        <a:xfrm>
          <a:off x="5926347" y="567726"/>
          <a:ext cx="14288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255308</xdr:colOff>
      <xdr:row>4</xdr:row>
      <xdr:rowOff>276226</xdr:rowOff>
    </xdr:to>
    <xdr:sp macro="" textlink="">
      <xdr:nvSpPr>
        <xdr:cNvPr id="408" name="AutoShape 1"/>
        <xdr:cNvSpPr>
          <a:spLocks noChangeAspect="1" noChangeArrowheads="1"/>
        </xdr:cNvSpPr>
      </xdr:nvSpPr>
      <xdr:spPr bwMode="auto">
        <a:xfrm>
          <a:off x="5926347" y="6058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274358</xdr:colOff>
      <xdr:row>4</xdr:row>
      <xdr:rowOff>238126</xdr:rowOff>
    </xdr:to>
    <xdr:sp macro="" textlink="">
      <xdr:nvSpPr>
        <xdr:cNvPr id="409" name="AutoShape 1"/>
        <xdr:cNvSpPr>
          <a:spLocks noChangeAspect="1" noChangeArrowheads="1"/>
        </xdr:cNvSpPr>
      </xdr:nvSpPr>
      <xdr:spPr bwMode="auto">
        <a:xfrm>
          <a:off x="5926347" y="567726"/>
          <a:ext cx="13526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179108</xdr:colOff>
      <xdr:row>4</xdr:row>
      <xdr:rowOff>276226</xdr:rowOff>
    </xdr:to>
    <xdr:sp macro="" textlink="">
      <xdr:nvSpPr>
        <xdr:cNvPr id="410" name="AutoShape 1"/>
        <xdr:cNvSpPr>
          <a:spLocks noChangeAspect="1" noChangeArrowheads="1"/>
        </xdr:cNvSpPr>
      </xdr:nvSpPr>
      <xdr:spPr bwMode="auto">
        <a:xfrm>
          <a:off x="5926347" y="6058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179108</xdr:colOff>
      <xdr:row>4</xdr:row>
      <xdr:rowOff>238126</xdr:rowOff>
    </xdr:to>
    <xdr:sp macro="" textlink="">
      <xdr:nvSpPr>
        <xdr:cNvPr id="411" name="AutoShape 1"/>
        <xdr:cNvSpPr>
          <a:spLocks noChangeAspect="1" noChangeArrowheads="1"/>
        </xdr:cNvSpPr>
      </xdr:nvSpPr>
      <xdr:spPr bwMode="auto">
        <a:xfrm>
          <a:off x="5926347" y="5677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179108</xdr:colOff>
      <xdr:row>4</xdr:row>
      <xdr:rowOff>238126</xdr:rowOff>
    </xdr:to>
    <xdr:sp macro="" textlink="">
      <xdr:nvSpPr>
        <xdr:cNvPr id="412" name="AutoShape 1"/>
        <xdr:cNvSpPr>
          <a:spLocks noChangeAspect="1" noChangeArrowheads="1"/>
        </xdr:cNvSpPr>
      </xdr:nvSpPr>
      <xdr:spPr bwMode="auto">
        <a:xfrm>
          <a:off x="5926347" y="5677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274358</xdr:colOff>
      <xdr:row>4</xdr:row>
      <xdr:rowOff>238126</xdr:rowOff>
    </xdr:to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5926347" y="567726"/>
          <a:ext cx="13526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179108</xdr:colOff>
      <xdr:row>4</xdr:row>
      <xdr:rowOff>276226</xdr:rowOff>
    </xdr:to>
    <xdr:sp macro="" textlink="">
      <xdr:nvSpPr>
        <xdr:cNvPr id="414" name="AutoShape 1"/>
        <xdr:cNvSpPr>
          <a:spLocks noChangeAspect="1" noChangeArrowheads="1"/>
        </xdr:cNvSpPr>
      </xdr:nvSpPr>
      <xdr:spPr bwMode="auto">
        <a:xfrm>
          <a:off x="5926347" y="6058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350558</xdr:colOff>
      <xdr:row>4</xdr:row>
      <xdr:rowOff>238126</xdr:rowOff>
    </xdr:to>
    <xdr:sp macro="" textlink="">
      <xdr:nvSpPr>
        <xdr:cNvPr id="415" name="AutoShape 1"/>
        <xdr:cNvSpPr>
          <a:spLocks noChangeAspect="1" noChangeArrowheads="1"/>
        </xdr:cNvSpPr>
      </xdr:nvSpPr>
      <xdr:spPr bwMode="auto">
        <a:xfrm>
          <a:off x="5926347" y="567726"/>
          <a:ext cx="14288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255308</xdr:colOff>
      <xdr:row>4</xdr:row>
      <xdr:rowOff>276226</xdr:rowOff>
    </xdr:to>
    <xdr:sp macro="" textlink="">
      <xdr:nvSpPr>
        <xdr:cNvPr id="416" name="AutoShape 1"/>
        <xdr:cNvSpPr>
          <a:spLocks noChangeAspect="1" noChangeArrowheads="1"/>
        </xdr:cNvSpPr>
      </xdr:nvSpPr>
      <xdr:spPr bwMode="auto">
        <a:xfrm>
          <a:off x="5926347" y="6058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255308</xdr:colOff>
      <xdr:row>4</xdr:row>
      <xdr:rowOff>238126</xdr:rowOff>
    </xdr:to>
    <xdr:sp macro="" textlink="">
      <xdr:nvSpPr>
        <xdr:cNvPr id="417" name="AutoShape 1"/>
        <xdr:cNvSpPr>
          <a:spLocks noChangeAspect="1" noChangeArrowheads="1"/>
        </xdr:cNvSpPr>
      </xdr:nvSpPr>
      <xdr:spPr bwMode="auto">
        <a:xfrm>
          <a:off x="5926347" y="5677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8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19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0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1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2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4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25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6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7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8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29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0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1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2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3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4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5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6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7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8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9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0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1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2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3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5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6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7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8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9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50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51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52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53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83856</xdr:colOff>
      <xdr:row>4</xdr:row>
      <xdr:rowOff>276226</xdr:rowOff>
    </xdr:to>
    <xdr:sp macro="" textlink="">
      <xdr:nvSpPr>
        <xdr:cNvPr id="454" name="AutoShape 1"/>
        <xdr:cNvSpPr>
          <a:spLocks noChangeAspect="1" noChangeArrowheads="1"/>
        </xdr:cNvSpPr>
      </xdr:nvSpPr>
      <xdr:spPr bwMode="auto">
        <a:xfrm>
          <a:off x="5926347" y="6058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83856</xdr:colOff>
      <xdr:row>4</xdr:row>
      <xdr:rowOff>238126</xdr:rowOff>
    </xdr:to>
    <xdr:sp macro="" textlink="">
      <xdr:nvSpPr>
        <xdr:cNvPr id="455" name="AutoShape 1"/>
        <xdr:cNvSpPr>
          <a:spLocks noChangeAspect="1" noChangeArrowheads="1"/>
        </xdr:cNvSpPr>
      </xdr:nvSpPr>
      <xdr:spPr bwMode="auto">
        <a:xfrm>
          <a:off x="5926347" y="5677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83856</xdr:colOff>
      <xdr:row>4</xdr:row>
      <xdr:rowOff>238126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5926347" y="5677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57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83856</xdr:colOff>
      <xdr:row>4</xdr:row>
      <xdr:rowOff>276226</xdr:rowOff>
    </xdr:to>
    <xdr:sp macro="" textlink="">
      <xdr:nvSpPr>
        <xdr:cNvPr id="458" name="AutoShape 1"/>
        <xdr:cNvSpPr>
          <a:spLocks noChangeAspect="1" noChangeArrowheads="1"/>
        </xdr:cNvSpPr>
      </xdr:nvSpPr>
      <xdr:spPr bwMode="auto">
        <a:xfrm>
          <a:off x="5926347" y="6058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59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160056</xdr:colOff>
      <xdr:row>4</xdr:row>
      <xdr:rowOff>276226</xdr:rowOff>
    </xdr:to>
    <xdr:sp macro="" textlink="">
      <xdr:nvSpPr>
        <xdr:cNvPr id="460" name="AutoShape 1"/>
        <xdr:cNvSpPr>
          <a:spLocks noChangeAspect="1" noChangeArrowheads="1"/>
        </xdr:cNvSpPr>
      </xdr:nvSpPr>
      <xdr:spPr bwMode="auto">
        <a:xfrm>
          <a:off x="5926347" y="6058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61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63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160056</xdr:colOff>
      <xdr:row>4</xdr:row>
      <xdr:rowOff>276226</xdr:rowOff>
    </xdr:to>
    <xdr:sp macro="" textlink="">
      <xdr:nvSpPr>
        <xdr:cNvPr id="464" name="AutoShape 1"/>
        <xdr:cNvSpPr>
          <a:spLocks noChangeAspect="1" noChangeArrowheads="1"/>
        </xdr:cNvSpPr>
      </xdr:nvSpPr>
      <xdr:spPr bwMode="auto">
        <a:xfrm>
          <a:off x="5926347" y="6058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65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83856</xdr:colOff>
      <xdr:row>4</xdr:row>
      <xdr:rowOff>276226</xdr:rowOff>
    </xdr:to>
    <xdr:sp macro="" textlink="">
      <xdr:nvSpPr>
        <xdr:cNvPr id="466" name="AutoShape 1"/>
        <xdr:cNvSpPr>
          <a:spLocks noChangeAspect="1" noChangeArrowheads="1"/>
        </xdr:cNvSpPr>
      </xdr:nvSpPr>
      <xdr:spPr bwMode="auto">
        <a:xfrm>
          <a:off x="5926347" y="6058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83856</xdr:colOff>
      <xdr:row>4</xdr:row>
      <xdr:rowOff>238126</xdr:rowOff>
    </xdr:to>
    <xdr:sp macro="" textlink="">
      <xdr:nvSpPr>
        <xdr:cNvPr id="467" name="AutoShape 1"/>
        <xdr:cNvSpPr>
          <a:spLocks noChangeAspect="1" noChangeArrowheads="1"/>
        </xdr:cNvSpPr>
      </xdr:nvSpPr>
      <xdr:spPr bwMode="auto">
        <a:xfrm>
          <a:off x="5926347" y="5677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83856</xdr:colOff>
      <xdr:row>4</xdr:row>
      <xdr:rowOff>238126</xdr:rowOff>
    </xdr:to>
    <xdr:sp macro="" textlink="">
      <xdr:nvSpPr>
        <xdr:cNvPr id="468" name="AutoShape 1"/>
        <xdr:cNvSpPr>
          <a:spLocks noChangeAspect="1" noChangeArrowheads="1"/>
        </xdr:cNvSpPr>
      </xdr:nvSpPr>
      <xdr:spPr bwMode="auto">
        <a:xfrm>
          <a:off x="5926347" y="5677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69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83856</xdr:colOff>
      <xdr:row>4</xdr:row>
      <xdr:rowOff>276226</xdr:rowOff>
    </xdr:to>
    <xdr:sp macro="" textlink="">
      <xdr:nvSpPr>
        <xdr:cNvPr id="470" name="AutoShape 1"/>
        <xdr:cNvSpPr>
          <a:spLocks noChangeAspect="1" noChangeArrowheads="1"/>
        </xdr:cNvSpPr>
      </xdr:nvSpPr>
      <xdr:spPr bwMode="auto">
        <a:xfrm>
          <a:off x="5926347" y="6058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71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160056</xdr:colOff>
      <xdr:row>4</xdr:row>
      <xdr:rowOff>276226</xdr:rowOff>
    </xdr:to>
    <xdr:sp macro="" textlink="">
      <xdr:nvSpPr>
        <xdr:cNvPr id="472" name="AutoShape 1"/>
        <xdr:cNvSpPr>
          <a:spLocks noChangeAspect="1" noChangeArrowheads="1"/>
        </xdr:cNvSpPr>
      </xdr:nvSpPr>
      <xdr:spPr bwMode="auto">
        <a:xfrm>
          <a:off x="5926347" y="6058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73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74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75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160056</xdr:colOff>
      <xdr:row>4</xdr:row>
      <xdr:rowOff>276226</xdr:rowOff>
    </xdr:to>
    <xdr:sp macro="" textlink="">
      <xdr:nvSpPr>
        <xdr:cNvPr id="476" name="AutoShape 1"/>
        <xdr:cNvSpPr>
          <a:spLocks noChangeAspect="1" noChangeArrowheads="1"/>
        </xdr:cNvSpPr>
      </xdr:nvSpPr>
      <xdr:spPr bwMode="auto">
        <a:xfrm>
          <a:off x="5926347" y="6058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77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83856</xdr:colOff>
      <xdr:row>4</xdr:row>
      <xdr:rowOff>276226</xdr:rowOff>
    </xdr:to>
    <xdr:sp macro="" textlink="">
      <xdr:nvSpPr>
        <xdr:cNvPr id="478" name="AutoShape 1"/>
        <xdr:cNvSpPr>
          <a:spLocks noChangeAspect="1" noChangeArrowheads="1"/>
        </xdr:cNvSpPr>
      </xdr:nvSpPr>
      <xdr:spPr bwMode="auto">
        <a:xfrm>
          <a:off x="5926347" y="6058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83856</xdr:colOff>
      <xdr:row>4</xdr:row>
      <xdr:rowOff>238126</xdr:rowOff>
    </xdr:to>
    <xdr:sp macro="" textlink="">
      <xdr:nvSpPr>
        <xdr:cNvPr id="479" name="AutoShape 1"/>
        <xdr:cNvSpPr>
          <a:spLocks noChangeAspect="1" noChangeArrowheads="1"/>
        </xdr:cNvSpPr>
      </xdr:nvSpPr>
      <xdr:spPr bwMode="auto">
        <a:xfrm>
          <a:off x="5926347" y="5677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83856</xdr:colOff>
      <xdr:row>4</xdr:row>
      <xdr:rowOff>238126</xdr:rowOff>
    </xdr:to>
    <xdr:sp macro="" textlink="">
      <xdr:nvSpPr>
        <xdr:cNvPr id="480" name="AutoShape 1"/>
        <xdr:cNvSpPr>
          <a:spLocks noChangeAspect="1" noChangeArrowheads="1"/>
        </xdr:cNvSpPr>
      </xdr:nvSpPr>
      <xdr:spPr bwMode="auto">
        <a:xfrm>
          <a:off x="5926347" y="5677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81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83856</xdr:colOff>
      <xdr:row>4</xdr:row>
      <xdr:rowOff>276226</xdr:rowOff>
    </xdr:to>
    <xdr:sp macro="" textlink="">
      <xdr:nvSpPr>
        <xdr:cNvPr id="482" name="AutoShape 1"/>
        <xdr:cNvSpPr>
          <a:spLocks noChangeAspect="1" noChangeArrowheads="1"/>
        </xdr:cNvSpPr>
      </xdr:nvSpPr>
      <xdr:spPr bwMode="auto">
        <a:xfrm>
          <a:off x="5926347" y="6058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83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160056</xdr:colOff>
      <xdr:row>4</xdr:row>
      <xdr:rowOff>276226</xdr:rowOff>
    </xdr:to>
    <xdr:sp macro="" textlink="">
      <xdr:nvSpPr>
        <xdr:cNvPr id="484" name="AutoShape 1"/>
        <xdr:cNvSpPr>
          <a:spLocks noChangeAspect="1" noChangeArrowheads="1"/>
        </xdr:cNvSpPr>
      </xdr:nvSpPr>
      <xdr:spPr bwMode="auto">
        <a:xfrm>
          <a:off x="5926347" y="6058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85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8"/>
  <sheetViews>
    <sheetView showGridLines="0" tabSelected="1" zoomScale="90" zoomScaleNormal="90" zoomScaleSheetLayoutView="5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1" sqref="F1"/>
    </sheetView>
  </sheetViews>
  <sheetFormatPr defaultColWidth="9" defaultRowHeight="12.9"/>
  <cols>
    <col min="1" max="1" width="2.25" bestFit="1" customWidth="1"/>
    <col min="2" max="2" width="9.5" bestFit="1" customWidth="1"/>
    <col min="3" max="3" width="56.625" customWidth="1"/>
    <col min="4" max="4" width="15.625" customWidth="1"/>
    <col min="5" max="5" width="15.625" hidden="1" customWidth="1"/>
    <col min="6" max="24" width="15.625" customWidth="1"/>
    <col min="25" max="25" width="12.75" bestFit="1" customWidth="1"/>
    <col min="26" max="27" width="9.875" bestFit="1" customWidth="1"/>
  </cols>
  <sheetData>
    <row r="1" spans="1:24" ht="25" customHeight="1">
      <c r="A1" s="1"/>
      <c r="B1" s="2"/>
      <c r="C1" s="3" t="s">
        <v>6</v>
      </c>
      <c r="D1" s="4" t="s">
        <v>0</v>
      </c>
      <c r="E1" s="4" t="s">
        <v>0</v>
      </c>
      <c r="F1" s="5">
        <v>41946</v>
      </c>
      <c r="G1" s="5">
        <v>41947</v>
      </c>
      <c r="H1" s="5">
        <v>41948</v>
      </c>
      <c r="I1" s="5">
        <v>41949</v>
      </c>
      <c r="J1" s="5">
        <v>41950</v>
      </c>
      <c r="K1" s="5">
        <v>41953</v>
      </c>
      <c r="L1" s="5">
        <v>41954</v>
      </c>
      <c r="M1" s="5">
        <v>41955</v>
      </c>
      <c r="N1" s="5">
        <v>41956</v>
      </c>
      <c r="O1" s="5">
        <v>41957</v>
      </c>
      <c r="P1" s="5">
        <v>41960</v>
      </c>
      <c r="Q1" s="5">
        <v>41961</v>
      </c>
      <c r="R1" s="5">
        <v>41962</v>
      </c>
      <c r="S1" s="5">
        <v>41964</v>
      </c>
      <c r="T1" s="5">
        <v>41967</v>
      </c>
      <c r="U1" s="5">
        <v>41968</v>
      </c>
      <c r="V1" s="5">
        <v>41969</v>
      </c>
      <c r="W1" s="5">
        <v>41970</v>
      </c>
      <c r="X1" s="5">
        <v>41971</v>
      </c>
    </row>
    <row r="2" spans="1:24" ht="25" customHeight="1">
      <c r="A2" s="1"/>
      <c r="B2" s="2"/>
      <c r="C2" s="7">
        <v>41944</v>
      </c>
      <c r="D2" s="4" t="s">
        <v>5</v>
      </c>
      <c r="E2" s="4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7</v>
      </c>
      <c r="Q2" s="5" t="s">
        <v>8</v>
      </c>
      <c r="R2" s="5" t="s">
        <v>9</v>
      </c>
      <c r="S2" s="5" t="s">
        <v>11</v>
      </c>
      <c r="T2" s="5" t="s">
        <v>7</v>
      </c>
      <c r="U2" s="5" t="s">
        <v>8</v>
      </c>
      <c r="V2" s="5" t="s">
        <v>9</v>
      </c>
      <c r="W2" s="5" t="s">
        <v>10</v>
      </c>
      <c r="X2" s="5" t="s">
        <v>11</v>
      </c>
    </row>
    <row r="3" spans="1:24" ht="25" customHeight="1" thickBot="1">
      <c r="A3" s="8"/>
      <c r="B3" s="2"/>
      <c r="C3" s="9"/>
      <c r="D3" s="4">
        <v>41944</v>
      </c>
      <c r="E3" s="4">
        <v>41913</v>
      </c>
      <c r="F3" s="10" t="s">
        <v>12</v>
      </c>
      <c r="G3" s="10" t="s">
        <v>12</v>
      </c>
      <c r="H3" s="10" t="s">
        <v>12</v>
      </c>
      <c r="I3" s="10" t="s">
        <v>12</v>
      </c>
      <c r="J3" s="10" t="s">
        <v>12</v>
      </c>
      <c r="K3" s="10" t="s">
        <v>12</v>
      </c>
      <c r="L3" s="10" t="s">
        <v>12</v>
      </c>
      <c r="M3" s="10" t="s">
        <v>12</v>
      </c>
      <c r="N3" s="10" t="s">
        <v>12</v>
      </c>
      <c r="O3" s="10" t="s">
        <v>12</v>
      </c>
      <c r="P3" s="10" t="s">
        <v>12</v>
      </c>
      <c r="Q3" s="10" t="s">
        <v>12</v>
      </c>
      <c r="R3" s="10" t="s">
        <v>12</v>
      </c>
      <c r="S3" s="10" t="s">
        <v>12</v>
      </c>
      <c r="T3" s="10" t="s">
        <v>12</v>
      </c>
      <c r="U3" s="10" t="s">
        <v>12</v>
      </c>
      <c r="V3" s="10" t="s">
        <v>12</v>
      </c>
      <c r="W3" s="10" t="s">
        <v>12</v>
      </c>
      <c r="X3" s="10" t="s">
        <v>12</v>
      </c>
    </row>
    <row r="4" spans="1:24" ht="25" customHeight="1">
      <c r="A4" s="11"/>
      <c r="B4" s="2"/>
      <c r="C4" s="12" t="s">
        <v>13</v>
      </c>
      <c r="D4" s="13">
        <f>+E5</f>
        <v>1933488.558000003</v>
      </c>
      <c r="E4" s="14">
        <v>0</v>
      </c>
      <c r="F4" s="14">
        <f>+E5</f>
        <v>1933488.558000003</v>
      </c>
      <c r="G4" s="14">
        <f t="shared" ref="G4:R4" si="0">+F5</f>
        <v>1695112.3480000021</v>
      </c>
      <c r="H4" s="14">
        <f t="shared" si="0"/>
        <v>1632086.1680000019</v>
      </c>
      <c r="I4" s="14">
        <f t="shared" si="0"/>
        <v>1556576.6280000024</v>
      </c>
      <c r="J4" s="14">
        <f t="shared" si="0"/>
        <v>2196562.7080000024</v>
      </c>
      <c r="K4" s="14">
        <f t="shared" si="0"/>
        <v>479653.81800000183</v>
      </c>
      <c r="L4" s="14">
        <f t="shared" si="0"/>
        <v>1953095.8080000023</v>
      </c>
      <c r="M4" s="14">
        <f t="shared" si="0"/>
        <v>1908668.1180000023</v>
      </c>
      <c r="N4" s="14">
        <f t="shared" si="0"/>
        <v>1480553.7980000023</v>
      </c>
      <c r="O4" s="14">
        <f t="shared" si="0"/>
        <v>1303484.6980000017</v>
      </c>
      <c r="P4" s="14">
        <f t="shared" si="0"/>
        <v>1138438.6280000019</v>
      </c>
      <c r="Q4" s="14">
        <f t="shared" si="0"/>
        <v>1492420.0780000021</v>
      </c>
      <c r="R4" s="14">
        <f t="shared" si="0"/>
        <v>1311608.4980000022</v>
      </c>
      <c r="S4" s="14">
        <f t="shared" ref="S4" si="1">+R5</f>
        <v>2842816.9680000031</v>
      </c>
      <c r="T4" s="14">
        <f t="shared" ref="T4" si="2">+S5</f>
        <v>1745406.757000003</v>
      </c>
      <c r="U4" s="14">
        <f t="shared" ref="U4" si="3">+T5</f>
        <v>1279140.1870000032</v>
      </c>
      <c r="V4" s="14">
        <f t="shared" ref="V4" si="4">+U5</f>
        <v>1225401.2470000032</v>
      </c>
      <c r="W4" s="14">
        <f t="shared" ref="W4" si="5">+V5</f>
        <v>1345023.6770000032</v>
      </c>
      <c r="X4" s="15">
        <f t="shared" ref="X4" si="6">+W5</f>
        <v>1779450.4970000032</v>
      </c>
    </row>
    <row r="5" spans="1:24" ht="25" customHeight="1" thickBot="1">
      <c r="A5" s="11"/>
      <c r="B5" s="2"/>
      <c r="C5" s="16" t="s">
        <v>14</v>
      </c>
      <c r="D5" s="17">
        <f>+D4+D11+D37-D39-E37</f>
        <v>733814.81700000167</v>
      </c>
      <c r="E5" s="17">
        <v>1933488.558000003</v>
      </c>
      <c r="F5" s="17">
        <f>+F4+F11-F39+F37</f>
        <v>1695112.3480000021</v>
      </c>
      <c r="G5" s="17">
        <f t="shared" ref="G5:R5" si="7">+G4+G11-G39+G37</f>
        <v>1632086.1680000019</v>
      </c>
      <c r="H5" s="17">
        <f t="shared" si="7"/>
        <v>1556576.6280000024</v>
      </c>
      <c r="I5" s="17">
        <f t="shared" si="7"/>
        <v>2196562.7080000024</v>
      </c>
      <c r="J5" s="17">
        <f t="shared" si="7"/>
        <v>479653.81800000183</v>
      </c>
      <c r="K5" s="17">
        <f t="shared" si="7"/>
        <v>1953095.8080000023</v>
      </c>
      <c r="L5" s="17">
        <f t="shared" si="7"/>
        <v>1908668.1180000023</v>
      </c>
      <c r="M5" s="17">
        <f t="shared" si="7"/>
        <v>1480553.7980000023</v>
      </c>
      <c r="N5" s="17">
        <f t="shared" si="7"/>
        <v>1303484.6980000017</v>
      </c>
      <c r="O5" s="17">
        <f t="shared" si="7"/>
        <v>1138438.6280000019</v>
      </c>
      <c r="P5" s="17">
        <f t="shared" si="7"/>
        <v>1492420.0780000021</v>
      </c>
      <c r="Q5" s="17">
        <f t="shared" si="7"/>
        <v>1311608.4980000022</v>
      </c>
      <c r="R5" s="17">
        <f t="shared" si="7"/>
        <v>2842816.9680000031</v>
      </c>
      <c r="S5" s="17">
        <f t="shared" ref="S5:T5" si="8">+S4+S11-S39+S37</f>
        <v>1745406.757000003</v>
      </c>
      <c r="T5" s="17">
        <f t="shared" si="8"/>
        <v>1279140.1870000032</v>
      </c>
      <c r="U5" s="17">
        <f t="shared" ref="U5" si="9">+U4+U11-U39+U37</f>
        <v>1225401.2470000032</v>
      </c>
      <c r="V5" s="17">
        <f t="shared" ref="V5" si="10">+V4+V11-V39+V37</f>
        <v>1345023.6770000032</v>
      </c>
      <c r="W5" s="17">
        <f t="shared" ref="W5:X5" si="11">+W4+W11-W39+W37</f>
        <v>1779450.4970000032</v>
      </c>
      <c r="X5" s="18">
        <f t="shared" si="11"/>
        <v>733814.8170000026</v>
      </c>
    </row>
    <row r="6" spans="1:24" ht="25" customHeight="1" thickBot="1">
      <c r="B6" s="19"/>
      <c r="D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25" customHeight="1">
      <c r="A7" s="8"/>
      <c r="B7" s="2"/>
      <c r="C7" s="21" t="s">
        <v>15</v>
      </c>
      <c r="D7" s="22">
        <f>+$X$7</f>
        <v>51454.630000000005</v>
      </c>
      <c r="E7" s="22">
        <v>859631.92999999993</v>
      </c>
      <c r="F7" s="23">
        <v>627220.42999999993</v>
      </c>
      <c r="G7" s="23">
        <v>563943.24</v>
      </c>
      <c r="H7" s="23">
        <v>379590.24</v>
      </c>
      <c r="I7" s="23">
        <v>293277.42</v>
      </c>
      <c r="J7" s="23">
        <v>117725.87000000001</v>
      </c>
      <c r="K7" s="23">
        <v>7056.2400000000007</v>
      </c>
      <c r="L7" s="23">
        <v>16979.760000000002</v>
      </c>
      <c r="M7" s="23">
        <v>94988.07</v>
      </c>
      <c r="N7" s="23">
        <v>45567.57</v>
      </c>
      <c r="O7" s="23">
        <v>208511.31</v>
      </c>
      <c r="P7" s="23">
        <v>257429.26</v>
      </c>
      <c r="Q7" s="23">
        <v>218211.46</v>
      </c>
      <c r="R7" s="23">
        <v>12</v>
      </c>
      <c r="S7" s="23">
        <v>75436.47</v>
      </c>
      <c r="T7" s="23">
        <v>95170.03</v>
      </c>
      <c r="U7" s="23">
        <v>60031.82</v>
      </c>
      <c r="V7" s="23">
        <v>16934.18</v>
      </c>
      <c r="W7" s="23">
        <v>102362.87</v>
      </c>
      <c r="X7" s="24">
        <v>51454.630000000005</v>
      </c>
    </row>
    <row r="8" spans="1:24" ht="25" customHeight="1">
      <c r="A8" s="8"/>
      <c r="B8" s="2"/>
      <c r="C8" s="25" t="s">
        <v>16</v>
      </c>
      <c r="D8" s="26">
        <f>+$X$8</f>
        <v>670430.71999999997</v>
      </c>
      <c r="E8" s="26">
        <v>682519.37</v>
      </c>
      <c r="F8" s="27">
        <v>680793.77</v>
      </c>
      <c r="G8" s="27">
        <v>680970.12</v>
      </c>
      <c r="H8" s="27">
        <v>669085.41</v>
      </c>
      <c r="I8" s="27">
        <v>660254.24</v>
      </c>
      <c r="J8" s="27">
        <v>122326.47</v>
      </c>
      <c r="K8" s="27">
        <v>1713268.92</v>
      </c>
      <c r="L8" s="27">
        <v>1662901.28</v>
      </c>
      <c r="M8" s="27">
        <v>1232183.8399999999</v>
      </c>
      <c r="N8" s="27">
        <v>1030078.13</v>
      </c>
      <c r="O8" s="27">
        <v>709033.86</v>
      </c>
      <c r="P8" s="27">
        <v>1020358.1000000001</v>
      </c>
      <c r="Q8" s="27">
        <v>1020457.0700000001</v>
      </c>
      <c r="R8" s="27">
        <v>2801543.5</v>
      </c>
      <c r="S8" s="27">
        <v>1628706.53</v>
      </c>
      <c r="T8" s="27">
        <v>1142674.76</v>
      </c>
      <c r="U8" s="27">
        <v>1143682.8400000001</v>
      </c>
      <c r="V8" s="27">
        <v>1306401.22</v>
      </c>
      <c r="W8" s="27">
        <v>1665136.52</v>
      </c>
      <c r="X8" s="28">
        <v>670430.71999999997</v>
      </c>
    </row>
    <row r="9" spans="1:24" ht="25" customHeight="1" thickBot="1">
      <c r="A9" s="8"/>
      <c r="B9" s="2"/>
      <c r="C9" s="29" t="s">
        <v>17</v>
      </c>
      <c r="D9" s="30">
        <f>+$X$9</f>
        <v>11929.96</v>
      </c>
      <c r="E9" s="30">
        <v>391337.66</v>
      </c>
      <c r="F9" s="31">
        <v>387098.55000000005</v>
      </c>
      <c r="G9" s="31">
        <v>387173.21</v>
      </c>
      <c r="H9" s="31">
        <v>507900.70999999996</v>
      </c>
      <c r="I9" s="31">
        <v>1243031.0799999998</v>
      </c>
      <c r="J9" s="31">
        <v>239600.09</v>
      </c>
      <c r="K9" s="31">
        <v>232770.18</v>
      </c>
      <c r="L9" s="31">
        <v>228786.61</v>
      </c>
      <c r="M9" s="31">
        <v>153381.38</v>
      </c>
      <c r="N9" s="31">
        <v>227838.6</v>
      </c>
      <c r="O9" s="31">
        <v>220893.29</v>
      </c>
      <c r="P9" s="31">
        <v>214632.55</v>
      </c>
      <c r="Q9" s="31">
        <v>72940.3</v>
      </c>
      <c r="R9" s="31">
        <v>41261.800000000003</v>
      </c>
      <c r="S9" s="31">
        <v>41264.04</v>
      </c>
      <c r="T9" s="31">
        <v>41295.68</v>
      </c>
      <c r="U9" s="31">
        <v>21686.25</v>
      </c>
      <c r="V9" s="31">
        <v>21687.94</v>
      </c>
      <c r="W9" s="31">
        <v>11951.5</v>
      </c>
      <c r="X9" s="32">
        <v>11929.96</v>
      </c>
    </row>
    <row r="10" spans="1:24" ht="25" customHeight="1" thickBot="1">
      <c r="A10" s="1"/>
      <c r="B10" s="2"/>
      <c r="C10" s="33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25" customHeight="1">
      <c r="A11" s="11"/>
      <c r="B11" s="2"/>
      <c r="C11" s="36" t="s">
        <v>18</v>
      </c>
      <c r="D11" s="37">
        <f>+D12+D13+D15+D34+D35+D14</f>
        <v>46338818.699999996</v>
      </c>
      <c r="E11" s="37">
        <f>+E12+E13+E14+E15+E34+E35</f>
        <v>0</v>
      </c>
      <c r="F11" s="37">
        <f>+F12+F13+F14+F15+F34+F35</f>
        <v>5630044.9699999997</v>
      </c>
      <c r="G11" s="37">
        <f t="shared" ref="G11:R11" si="12">+G12+G13+G14+G15+G34+G35</f>
        <v>13685.64</v>
      </c>
      <c r="H11" s="37">
        <f t="shared" si="12"/>
        <v>6510952.9900000002</v>
      </c>
      <c r="I11" s="37">
        <f t="shared" si="12"/>
        <v>954954.82</v>
      </c>
      <c r="J11" s="37">
        <f t="shared" si="12"/>
        <v>2104628.4699999997</v>
      </c>
      <c r="K11" s="37">
        <f t="shared" si="12"/>
        <v>1895352.6900000002</v>
      </c>
      <c r="L11" s="37">
        <f t="shared" si="12"/>
        <v>11466.12</v>
      </c>
      <c r="M11" s="37">
        <f t="shared" si="12"/>
        <v>47393.32</v>
      </c>
      <c r="N11" s="37">
        <f t="shared" si="12"/>
        <v>6809107.6299999999</v>
      </c>
      <c r="O11" s="37">
        <f t="shared" si="12"/>
        <v>292398.58</v>
      </c>
      <c r="P11" s="37">
        <f t="shared" si="12"/>
        <v>1515966.14</v>
      </c>
      <c r="Q11" s="37">
        <f t="shared" si="12"/>
        <v>19163.36</v>
      </c>
      <c r="R11" s="37">
        <f t="shared" si="12"/>
        <v>7610061.7000000002</v>
      </c>
      <c r="S11" s="37">
        <f t="shared" ref="S11:T11" si="13">+S12+S13+S14+S15+S34+S35</f>
        <v>75718.399999999994</v>
      </c>
      <c r="T11" s="37">
        <f t="shared" si="13"/>
        <v>69095.329999999987</v>
      </c>
      <c r="U11" s="37">
        <f t="shared" ref="U11" si="14">+U12+U13+U14+U15+U34+U35</f>
        <v>24035.34</v>
      </c>
      <c r="V11" s="37">
        <f t="shared" ref="V11" si="15">+V12+V13+V14+V15+V34+V35</f>
        <v>246997.91999999998</v>
      </c>
      <c r="W11" s="37">
        <f t="shared" ref="W11:X11" si="16">+W12+W13+W14+W15+W34+W35</f>
        <v>6674678.5</v>
      </c>
      <c r="X11" s="38">
        <f t="shared" si="16"/>
        <v>5833116.7800000003</v>
      </c>
    </row>
    <row r="12" spans="1:24" ht="25" customHeight="1">
      <c r="A12" s="8"/>
      <c r="B12" s="2">
        <v>810</v>
      </c>
      <c r="C12" s="39" t="s">
        <v>19</v>
      </c>
      <c r="D12" s="40">
        <f>SUM(F12:$X$12)</f>
        <v>108586.22999999998</v>
      </c>
      <c r="E12" s="27">
        <v>0</v>
      </c>
      <c r="F12" s="27">
        <v>16047.55</v>
      </c>
      <c r="G12" s="27">
        <v>3432.39</v>
      </c>
      <c r="H12" s="27">
        <v>3432.39</v>
      </c>
      <c r="I12" s="27">
        <v>3432.39</v>
      </c>
      <c r="J12" s="27">
        <v>10526</v>
      </c>
      <c r="K12" s="27">
        <v>3546.78</v>
      </c>
      <c r="L12" s="27">
        <v>3546.78</v>
      </c>
      <c r="M12" s="27">
        <v>3546.78</v>
      </c>
      <c r="N12" s="27">
        <v>3546.78</v>
      </c>
      <c r="O12" s="27">
        <v>10640.34</v>
      </c>
      <c r="P12" s="27">
        <v>3546.78</v>
      </c>
      <c r="Q12" s="27">
        <v>3546.78</v>
      </c>
      <c r="R12" s="27">
        <v>3546.78</v>
      </c>
      <c r="S12" s="27">
        <v>3546.78</v>
      </c>
      <c r="T12" s="27">
        <v>9398.9599999999991</v>
      </c>
      <c r="U12" s="27">
        <v>4787.7800000000007</v>
      </c>
      <c r="V12" s="27">
        <v>3546.78</v>
      </c>
      <c r="W12" s="27">
        <v>7093.56</v>
      </c>
      <c r="X12" s="28">
        <v>7873.85</v>
      </c>
    </row>
    <row r="13" spans="1:24" ht="25" customHeight="1">
      <c r="A13" s="8"/>
      <c r="B13" s="2">
        <v>816</v>
      </c>
      <c r="C13" s="39" t="s">
        <v>20</v>
      </c>
      <c r="D13" s="40">
        <f>SUM(F13:$X$13)</f>
        <v>1898279.75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1887386.31</v>
      </c>
      <c r="L13" s="27">
        <v>0</v>
      </c>
      <c r="M13" s="27">
        <v>5129.97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5722.2</v>
      </c>
      <c r="V13" s="27">
        <v>41.27</v>
      </c>
      <c r="W13" s="27">
        <v>0</v>
      </c>
      <c r="X13" s="28">
        <v>0</v>
      </c>
    </row>
    <row r="14" spans="1:24" ht="25" customHeight="1">
      <c r="A14" s="8"/>
      <c r="B14" s="2">
        <v>816</v>
      </c>
      <c r="C14" s="39" t="s">
        <v>21</v>
      </c>
      <c r="D14" s="40">
        <f>SUM(F$14:$X14)</f>
        <v>311625</v>
      </c>
      <c r="E14" s="27">
        <v>0</v>
      </c>
      <c r="F14" s="27">
        <v>0</v>
      </c>
      <c r="G14" s="27">
        <v>9348</v>
      </c>
      <c r="H14" s="27">
        <v>2907</v>
      </c>
      <c r="I14" s="27">
        <v>2715</v>
      </c>
      <c r="J14" s="27">
        <v>2352</v>
      </c>
      <c r="K14" s="27">
        <v>2814</v>
      </c>
      <c r="L14" s="27">
        <v>6501</v>
      </c>
      <c r="M14" s="27">
        <v>3273</v>
      </c>
      <c r="N14" s="27">
        <v>2952</v>
      </c>
      <c r="O14" s="27">
        <v>2595</v>
      </c>
      <c r="P14" s="27">
        <v>2520</v>
      </c>
      <c r="Q14" s="27">
        <v>6810</v>
      </c>
      <c r="R14" s="27">
        <v>2103</v>
      </c>
      <c r="S14" s="27">
        <v>2553</v>
      </c>
      <c r="T14" s="27">
        <v>0</v>
      </c>
      <c r="U14" s="27">
        <v>12513</v>
      </c>
      <c r="V14" s="27">
        <v>241833</v>
      </c>
      <c r="W14" s="27">
        <v>3069</v>
      </c>
      <c r="X14" s="28">
        <v>4767</v>
      </c>
    </row>
    <row r="15" spans="1:24" ht="25" customHeight="1">
      <c r="A15" s="8"/>
      <c r="B15" s="2"/>
      <c r="C15" s="42" t="s">
        <v>22</v>
      </c>
      <c r="D15" s="43">
        <f>SUM(F15:$X$15)</f>
        <v>4015346.9400000004</v>
      </c>
      <c r="E15" s="44">
        <f>SUM(E16:E33)</f>
        <v>0</v>
      </c>
      <c r="F15" s="44">
        <f>SUM(F16:F33)</f>
        <v>113997.42</v>
      </c>
      <c r="G15" s="44">
        <f t="shared" ref="G15:R15" si="17">SUM(G16:G33)</f>
        <v>905.25</v>
      </c>
      <c r="H15" s="44">
        <f t="shared" si="17"/>
        <v>4613.6000000000004</v>
      </c>
      <c r="I15" s="44">
        <f t="shared" si="17"/>
        <v>775.08999999999992</v>
      </c>
      <c r="J15" s="44">
        <f t="shared" si="17"/>
        <v>1091750.4699999997</v>
      </c>
      <c r="K15" s="44">
        <f t="shared" si="17"/>
        <v>1605.6</v>
      </c>
      <c r="L15" s="44">
        <f t="shared" si="17"/>
        <v>1418.34</v>
      </c>
      <c r="M15" s="44">
        <f t="shared" si="17"/>
        <v>35443.57</v>
      </c>
      <c r="N15" s="44">
        <f t="shared" si="17"/>
        <v>2608.8500000000004</v>
      </c>
      <c r="O15" s="44">
        <f t="shared" si="17"/>
        <v>279163.24</v>
      </c>
      <c r="P15" s="44">
        <f t="shared" si="17"/>
        <v>1509899.3599999999</v>
      </c>
      <c r="Q15" s="44">
        <f t="shared" si="17"/>
        <v>8806.58</v>
      </c>
      <c r="R15" s="44">
        <f t="shared" si="17"/>
        <v>4411.92</v>
      </c>
      <c r="S15" s="44">
        <f t="shared" ref="S15:T15" si="18">SUM(S16:S33)</f>
        <v>69618.62</v>
      </c>
      <c r="T15" s="44">
        <f t="shared" si="18"/>
        <v>59696.369999999995</v>
      </c>
      <c r="U15" s="44">
        <f t="shared" ref="U15" si="19">SUM(U16:U33)</f>
        <v>1012.36</v>
      </c>
      <c r="V15" s="44">
        <f t="shared" ref="V15" si="20">SUM(V16:V33)</f>
        <v>1576.8700000000001</v>
      </c>
      <c r="W15" s="44">
        <f t="shared" ref="W15:X15" si="21">SUM(W16:W33)</f>
        <v>32948.729999999996</v>
      </c>
      <c r="X15" s="45">
        <f t="shared" si="21"/>
        <v>795094.70000000007</v>
      </c>
    </row>
    <row r="16" spans="1:24" ht="25" customHeight="1">
      <c r="A16" s="46" t="s">
        <v>1</v>
      </c>
      <c r="B16" s="47">
        <v>804</v>
      </c>
      <c r="C16" s="48" t="s">
        <v>23</v>
      </c>
      <c r="D16" s="49">
        <f>SUM(F16:$X$16)</f>
        <v>4184.04</v>
      </c>
      <c r="E16" s="50">
        <v>0</v>
      </c>
      <c r="F16" s="50">
        <v>462.31</v>
      </c>
      <c r="G16" s="50">
        <v>298.35000000000002</v>
      </c>
      <c r="H16" s="50">
        <v>336.09</v>
      </c>
      <c r="I16" s="50">
        <v>319.60000000000002</v>
      </c>
      <c r="J16" s="50">
        <v>382.74</v>
      </c>
      <c r="K16" s="50">
        <v>71.540000000000006</v>
      </c>
      <c r="L16" s="50">
        <v>78.8</v>
      </c>
      <c r="M16" s="50">
        <v>96.52</v>
      </c>
      <c r="N16" s="50">
        <v>104.18</v>
      </c>
      <c r="O16" s="50">
        <v>155.22999999999999</v>
      </c>
      <c r="P16" s="50">
        <v>211.19</v>
      </c>
      <c r="Q16" s="50">
        <v>175.52</v>
      </c>
      <c r="R16" s="50">
        <v>344.12</v>
      </c>
      <c r="S16" s="50">
        <v>246.65</v>
      </c>
      <c r="T16" s="50">
        <v>213.69</v>
      </c>
      <c r="U16" s="50">
        <v>111.91</v>
      </c>
      <c r="V16" s="50">
        <v>191.48</v>
      </c>
      <c r="W16" s="50">
        <v>165.94</v>
      </c>
      <c r="X16" s="51">
        <v>218.18</v>
      </c>
    </row>
    <row r="17" spans="1:24" ht="25" customHeight="1">
      <c r="A17" s="46" t="s">
        <v>1</v>
      </c>
      <c r="B17" s="47" t="s">
        <v>2</v>
      </c>
      <c r="C17" s="48" t="s">
        <v>24</v>
      </c>
      <c r="D17" s="49">
        <f>SUM(F17:$X$17)</f>
        <v>3383.2700000000268</v>
      </c>
      <c r="E17" s="50">
        <v>0</v>
      </c>
      <c r="F17" s="50">
        <v>123.91000000000713</v>
      </c>
      <c r="G17" s="50">
        <v>0</v>
      </c>
      <c r="H17" s="50">
        <v>453.15999999999985</v>
      </c>
      <c r="I17" s="50">
        <v>0</v>
      </c>
      <c r="J17" s="50">
        <v>300.00000000000432</v>
      </c>
      <c r="K17" s="50">
        <v>116.44999999999985</v>
      </c>
      <c r="L17" s="50">
        <v>0.94000000000005457</v>
      </c>
      <c r="M17" s="50">
        <v>388.65000000000305</v>
      </c>
      <c r="N17" s="50">
        <v>571.6400000000001</v>
      </c>
      <c r="O17" s="50">
        <v>703.45000000001755</v>
      </c>
      <c r="P17" s="50">
        <v>96.389999999998736</v>
      </c>
      <c r="Q17" s="50">
        <v>72.460000000000036</v>
      </c>
      <c r="R17" s="50">
        <v>44.400000000000091</v>
      </c>
      <c r="S17" s="50">
        <v>0</v>
      </c>
      <c r="T17" s="50">
        <v>387.87999999999829</v>
      </c>
      <c r="U17" s="50">
        <v>0.45</v>
      </c>
      <c r="V17" s="50">
        <v>54.290000000000191</v>
      </c>
      <c r="W17" s="50">
        <v>69.199999999997999</v>
      </c>
      <c r="X17" s="51">
        <v>0</v>
      </c>
    </row>
    <row r="18" spans="1:24" ht="25" customHeight="1">
      <c r="A18" s="46" t="s">
        <v>1</v>
      </c>
      <c r="B18" s="47">
        <v>811</v>
      </c>
      <c r="C18" s="48" t="s">
        <v>25</v>
      </c>
      <c r="D18" s="49">
        <f>SUM(F18:$X$18)</f>
        <v>803887.71000000008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17465.75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17638.13</v>
      </c>
      <c r="X18" s="51">
        <v>768783.83000000007</v>
      </c>
    </row>
    <row r="19" spans="1:24" ht="25" customHeight="1">
      <c r="A19" s="46" t="s">
        <v>1</v>
      </c>
      <c r="B19" s="47">
        <v>814</v>
      </c>
      <c r="C19" s="48" t="s">
        <v>26</v>
      </c>
      <c r="D19" s="49">
        <f>SUM(F19:$X$19)</f>
        <v>45714.78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45714.78</v>
      </c>
      <c r="T19" s="50">
        <v>0</v>
      </c>
      <c r="U19" s="50">
        <v>0</v>
      </c>
      <c r="V19" s="50">
        <v>0</v>
      </c>
      <c r="W19" s="50">
        <v>0</v>
      </c>
      <c r="X19" s="51">
        <v>0</v>
      </c>
    </row>
    <row r="20" spans="1:24" ht="25" customHeight="1">
      <c r="A20" s="46" t="s">
        <v>1</v>
      </c>
      <c r="B20" s="47">
        <v>824</v>
      </c>
      <c r="C20" s="48" t="s">
        <v>27</v>
      </c>
      <c r="D20" s="49">
        <f>SUM(F20:$X$20)</f>
        <v>1600540.94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1008139.95</v>
      </c>
      <c r="K20" s="50">
        <v>0</v>
      </c>
      <c r="L20" s="50">
        <v>0</v>
      </c>
      <c r="M20" s="50">
        <v>0</v>
      </c>
      <c r="N20" s="50">
        <v>0</v>
      </c>
      <c r="O20" s="50">
        <v>62828.81</v>
      </c>
      <c r="P20" s="50">
        <v>529572.18000000005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1">
        <v>0</v>
      </c>
    </row>
    <row r="21" spans="1:24" ht="25" customHeight="1">
      <c r="A21" s="46" t="s">
        <v>1</v>
      </c>
      <c r="B21" s="47">
        <v>827</v>
      </c>
      <c r="C21" s="48" t="s">
        <v>28</v>
      </c>
      <c r="D21" s="49">
        <f>SUM(F21:$X$21)</f>
        <v>41435.379999999997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41435.379999999997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1">
        <v>0</v>
      </c>
    </row>
    <row r="22" spans="1:24" ht="25" customHeight="1">
      <c r="A22" s="46" t="s">
        <v>1</v>
      </c>
      <c r="B22" s="47">
        <v>830</v>
      </c>
      <c r="C22" s="48" t="s">
        <v>29</v>
      </c>
      <c r="D22" s="49">
        <f>SUM(F22:$X$22)</f>
        <v>49601.250000000007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22631.45</v>
      </c>
      <c r="Q22" s="50">
        <v>0</v>
      </c>
      <c r="R22" s="50">
        <v>0</v>
      </c>
      <c r="S22" s="50">
        <v>0</v>
      </c>
      <c r="T22" s="50">
        <v>17440.54</v>
      </c>
      <c r="U22" s="50">
        <v>0</v>
      </c>
      <c r="V22" s="50">
        <v>0</v>
      </c>
      <c r="W22" s="50">
        <v>9529.26</v>
      </c>
      <c r="X22" s="51">
        <v>0</v>
      </c>
    </row>
    <row r="23" spans="1:24" ht="25" customHeight="1">
      <c r="A23" s="46" t="s">
        <v>1</v>
      </c>
      <c r="B23" s="47">
        <v>817</v>
      </c>
      <c r="C23" s="48" t="s">
        <v>30</v>
      </c>
      <c r="D23" s="49">
        <f>SUM(F23:$X$23)</f>
        <v>41477.499999999993</v>
      </c>
      <c r="E23" s="50">
        <v>0</v>
      </c>
      <c r="F23" s="50">
        <v>13387.800000000001</v>
      </c>
      <c r="G23" s="50">
        <v>592.4</v>
      </c>
      <c r="H23" s="50">
        <v>1923.3999999999999</v>
      </c>
      <c r="I23" s="50">
        <v>446.2</v>
      </c>
      <c r="J23" s="50">
        <v>1477.2</v>
      </c>
      <c r="K23" s="50">
        <v>1323.4</v>
      </c>
      <c r="L23" s="50">
        <v>1338.6</v>
      </c>
      <c r="M23" s="50">
        <v>2077.1999999999998</v>
      </c>
      <c r="N23" s="50">
        <v>1931</v>
      </c>
      <c r="O23" s="50">
        <v>1611</v>
      </c>
      <c r="P23" s="50">
        <v>1915.8</v>
      </c>
      <c r="Q23" s="50">
        <v>1358.6</v>
      </c>
      <c r="R23" s="50">
        <v>2523.3999999999996</v>
      </c>
      <c r="S23" s="50">
        <v>0</v>
      </c>
      <c r="T23" s="50">
        <v>7794.2</v>
      </c>
      <c r="U23" s="50">
        <v>0</v>
      </c>
      <c r="V23" s="50">
        <v>1331.1</v>
      </c>
      <c r="W23" s="50">
        <v>446.2</v>
      </c>
      <c r="X23" s="51">
        <v>0</v>
      </c>
    </row>
    <row r="24" spans="1:24" ht="25" customHeight="1">
      <c r="A24" s="46" t="s">
        <v>1</v>
      </c>
      <c r="B24" s="47">
        <v>826</v>
      </c>
      <c r="C24" s="48" t="s">
        <v>31</v>
      </c>
      <c r="D24" s="49">
        <f>SUM(F24:$X$24)</f>
        <v>225917.43</v>
      </c>
      <c r="E24" s="50">
        <v>0</v>
      </c>
      <c r="F24" s="50">
        <v>0</v>
      </c>
      <c r="G24" s="50">
        <v>0</v>
      </c>
      <c r="H24" s="50">
        <v>1893.94</v>
      </c>
      <c r="I24" s="50">
        <v>0</v>
      </c>
      <c r="J24" s="50">
        <v>0</v>
      </c>
      <c r="K24" s="50">
        <v>30.46</v>
      </c>
      <c r="L24" s="50">
        <v>0</v>
      </c>
      <c r="M24" s="50">
        <v>4500.25</v>
      </c>
      <c r="N24" s="50">
        <v>0</v>
      </c>
      <c r="O24" s="50">
        <v>179378.9</v>
      </c>
      <c r="P24" s="50">
        <v>0</v>
      </c>
      <c r="Q24" s="50">
        <v>0</v>
      </c>
      <c r="R24" s="50">
        <v>0</v>
      </c>
      <c r="S24" s="50">
        <v>23657.19</v>
      </c>
      <c r="T24" s="50">
        <v>0</v>
      </c>
      <c r="U24" s="50">
        <v>0</v>
      </c>
      <c r="V24" s="50">
        <v>0</v>
      </c>
      <c r="W24" s="50">
        <v>0</v>
      </c>
      <c r="X24" s="51">
        <v>16456.689999999999</v>
      </c>
    </row>
    <row r="25" spans="1:24" ht="25" customHeight="1">
      <c r="A25" s="46" t="s">
        <v>1</v>
      </c>
      <c r="B25" s="47" t="s">
        <v>3</v>
      </c>
      <c r="C25" s="48" t="s">
        <v>32</v>
      </c>
      <c r="D25" s="49">
        <f>SUM(F25:$X$25)</f>
        <v>104500</v>
      </c>
      <c r="E25" s="50">
        <v>0</v>
      </c>
      <c r="F25" s="50">
        <v>100000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4500</v>
      </c>
      <c r="X25" s="51">
        <v>0</v>
      </c>
    </row>
    <row r="26" spans="1:24" ht="25" customHeight="1">
      <c r="A26" s="46" t="s">
        <v>1</v>
      </c>
      <c r="B26" s="47">
        <v>823</v>
      </c>
      <c r="C26" s="48" t="s">
        <v>33</v>
      </c>
      <c r="D26" s="49">
        <f>SUM(F26:$X$26)</f>
        <v>145983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39804</v>
      </c>
      <c r="K26" s="50">
        <v>0</v>
      </c>
      <c r="L26" s="50">
        <v>0</v>
      </c>
      <c r="M26" s="50">
        <v>0</v>
      </c>
      <c r="N26" s="50">
        <v>0</v>
      </c>
      <c r="O26" s="50">
        <v>34485</v>
      </c>
      <c r="P26" s="50">
        <v>28224</v>
      </c>
      <c r="Q26" s="50">
        <v>0</v>
      </c>
      <c r="R26" s="50">
        <v>0</v>
      </c>
      <c r="S26" s="50">
        <v>0</v>
      </c>
      <c r="T26" s="50">
        <v>33834</v>
      </c>
      <c r="U26" s="50">
        <v>0</v>
      </c>
      <c r="V26" s="50">
        <v>0</v>
      </c>
      <c r="W26" s="50">
        <v>0</v>
      </c>
      <c r="X26" s="51">
        <v>9636</v>
      </c>
    </row>
    <row r="27" spans="1:24" ht="25" customHeight="1">
      <c r="A27" s="46" t="s">
        <v>1</v>
      </c>
      <c r="B27" s="47"/>
      <c r="C27" s="48" t="s">
        <v>34</v>
      </c>
      <c r="D27" s="49">
        <f>SUM(F27:$X$27)</f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1">
        <v>0</v>
      </c>
    </row>
    <row r="28" spans="1:24" ht="25" customHeight="1">
      <c r="A28" s="46" t="s">
        <v>1</v>
      </c>
      <c r="B28" s="47"/>
      <c r="C28" s="48" t="s">
        <v>35</v>
      </c>
      <c r="D28" s="49">
        <f>SUM(F28:$X$28)</f>
        <v>47.43</v>
      </c>
      <c r="E28" s="50">
        <v>0</v>
      </c>
      <c r="F28" s="50">
        <v>0</v>
      </c>
      <c r="G28" s="50">
        <v>14.5</v>
      </c>
      <c r="H28" s="50">
        <v>7.01</v>
      </c>
      <c r="I28" s="50">
        <v>9.2899999999999991</v>
      </c>
      <c r="J28" s="50">
        <v>0</v>
      </c>
      <c r="K28" s="50">
        <v>13.75</v>
      </c>
      <c r="L28" s="50">
        <v>0</v>
      </c>
      <c r="M28" s="50">
        <v>0</v>
      </c>
      <c r="N28" s="50">
        <v>2.0299999999999998</v>
      </c>
      <c r="O28" s="50">
        <v>0.85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1">
        <v>0</v>
      </c>
    </row>
    <row r="29" spans="1:24" ht="25" customHeight="1">
      <c r="A29" s="46" t="s">
        <v>1</v>
      </c>
      <c r="B29" s="47"/>
      <c r="C29" s="48" t="s">
        <v>36</v>
      </c>
      <c r="D29" s="49">
        <f>SUM(F29:$X$29)</f>
        <v>176.35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50</v>
      </c>
      <c r="L29" s="50">
        <v>0</v>
      </c>
      <c r="M29" s="50">
        <v>126.35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1">
        <v>0</v>
      </c>
    </row>
    <row r="30" spans="1:24" ht="25" customHeight="1">
      <c r="A30" s="46" t="s">
        <v>1</v>
      </c>
      <c r="B30" s="47"/>
      <c r="C30" s="48" t="s">
        <v>37</v>
      </c>
      <c r="D30" s="49">
        <f>SUM(F30:$X$30)</f>
        <v>23.4</v>
      </c>
      <c r="E30" s="50">
        <v>0</v>
      </c>
      <c r="F30" s="50">
        <v>23.4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1">
        <v>0</v>
      </c>
    </row>
    <row r="31" spans="1:24" ht="25" customHeight="1">
      <c r="A31" s="46" t="s">
        <v>1</v>
      </c>
      <c r="B31" s="47"/>
      <c r="C31" s="48" t="s">
        <v>38</v>
      </c>
      <c r="D31" s="49">
        <f>SUM(F31:$X$31)</f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1">
        <v>0</v>
      </c>
    </row>
    <row r="32" spans="1:24" ht="25" customHeight="1">
      <c r="A32" s="46" t="s">
        <v>1</v>
      </c>
      <c r="B32" s="47"/>
      <c r="C32" s="48" t="s">
        <v>39</v>
      </c>
      <c r="D32" s="49">
        <f>SUM(F32:$X$32)</f>
        <v>11037.26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211.2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1500</v>
      </c>
      <c r="Q32" s="50">
        <v>7200</v>
      </c>
      <c r="R32" s="50">
        <v>1500</v>
      </c>
      <c r="S32" s="50">
        <v>0</v>
      </c>
      <c r="T32" s="50">
        <v>26.06</v>
      </c>
      <c r="U32" s="50">
        <v>0</v>
      </c>
      <c r="V32" s="50">
        <v>0</v>
      </c>
      <c r="W32" s="50">
        <v>600</v>
      </c>
      <c r="X32" s="51">
        <v>0</v>
      </c>
    </row>
    <row r="33" spans="1:24" ht="25" customHeight="1">
      <c r="A33" s="46" t="s">
        <v>1</v>
      </c>
      <c r="B33" s="47"/>
      <c r="C33" s="48" t="s">
        <v>40</v>
      </c>
      <c r="D33" s="49">
        <f>SUM(F33:$X$33)</f>
        <v>937437.2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28254.6</v>
      </c>
      <c r="N33" s="50">
        <v>0</v>
      </c>
      <c r="O33" s="50">
        <v>0</v>
      </c>
      <c r="P33" s="50">
        <v>908282.6</v>
      </c>
      <c r="Q33" s="50">
        <v>0</v>
      </c>
      <c r="R33" s="50">
        <v>0</v>
      </c>
      <c r="S33" s="50">
        <v>0</v>
      </c>
      <c r="T33" s="50">
        <v>0</v>
      </c>
      <c r="U33" s="50">
        <v>900</v>
      </c>
      <c r="V33" s="50">
        <v>0</v>
      </c>
      <c r="W33" s="50">
        <v>0</v>
      </c>
      <c r="X33" s="51">
        <v>0</v>
      </c>
    </row>
    <row r="34" spans="1:24" ht="25" customHeight="1">
      <c r="A34" s="8"/>
      <c r="B34" s="2"/>
      <c r="C34" s="39" t="s">
        <v>41</v>
      </c>
      <c r="D34" s="40">
        <f>SUM(F34:$X$34)</f>
        <v>5025381.2300000004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8">
        <v>5025381.2300000004</v>
      </c>
    </row>
    <row r="35" spans="1:24" ht="25" customHeight="1" thickBot="1">
      <c r="A35" s="8"/>
      <c r="B35" s="2"/>
      <c r="C35" s="52" t="s">
        <v>42</v>
      </c>
      <c r="D35" s="53">
        <f>SUM(F35:$X$35)</f>
        <v>34979599.549999997</v>
      </c>
      <c r="E35" s="31">
        <v>0</v>
      </c>
      <c r="F35" s="31">
        <v>5500000</v>
      </c>
      <c r="G35" s="31">
        <v>0</v>
      </c>
      <c r="H35" s="31">
        <v>6500000</v>
      </c>
      <c r="I35" s="31">
        <v>948032.34</v>
      </c>
      <c r="J35" s="31">
        <v>1000000</v>
      </c>
      <c r="K35" s="31">
        <v>0</v>
      </c>
      <c r="L35" s="31">
        <v>0</v>
      </c>
      <c r="M35" s="31">
        <v>0</v>
      </c>
      <c r="N35" s="31">
        <v>6800000</v>
      </c>
      <c r="O35" s="31">
        <v>0</v>
      </c>
      <c r="P35" s="31">
        <v>0</v>
      </c>
      <c r="Q35" s="31">
        <v>0</v>
      </c>
      <c r="R35" s="31">
        <v>7600000</v>
      </c>
      <c r="S35" s="31">
        <v>0</v>
      </c>
      <c r="T35" s="31">
        <v>0</v>
      </c>
      <c r="U35" s="31">
        <v>0</v>
      </c>
      <c r="V35" s="31">
        <v>0</v>
      </c>
      <c r="W35" s="31">
        <v>6631567.21</v>
      </c>
      <c r="X35" s="32">
        <v>0</v>
      </c>
    </row>
    <row r="36" spans="1:24" ht="25" customHeight="1" thickBot="1">
      <c r="A36" s="54"/>
      <c r="B36" s="55"/>
      <c r="C36" s="56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spans="1:24" ht="25" customHeight="1" thickBot="1">
      <c r="A37" s="8"/>
      <c r="B37" s="2"/>
      <c r="C37" s="59" t="s">
        <v>43</v>
      </c>
      <c r="D37" s="60">
        <f>+E37+SUM(F37:$X$37)</f>
        <v>-4899999.68</v>
      </c>
      <c r="E37" s="61">
        <v>-4899999.68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3">
        <v>0</v>
      </c>
    </row>
    <row r="38" spans="1:24" ht="25" customHeight="1" thickBot="1">
      <c r="A38" s="11"/>
      <c r="B38" s="2"/>
      <c r="C38" s="64"/>
      <c r="D38" s="65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</row>
    <row r="39" spans="1:24" ht="25" customHeight="1" thickBot="1">
      <c r="A39" s="11"/>
      <c r="B39" s="2"/>
      <c r="C39" s="67" t="s">
        <v>44</v>
      </c>
      <c r="D39" s="68">
        <f>+D41+D45+D48+D52</f>
        <v>47538492.441</v>
      </c>
      <c r="E39" s="68">
        <f>+E41+E45+E48+E52</f>
        <v>0</v>
      </c>
      <c r="F39" s="68">
        <f>+F41+F45+F48+F52</f>
        <v>5868421.1800000006</v>
      </c>
      <c r="G39" s="68">
        <f t="shared" ref="G39:R39" si="22">+G41+G45+G48+G52</f>
        <v>76711.820000000007</v>
      </c>
      <c r="H39" s="68">
        <f t="shared" si="22"/>
        <v>6586462.5299999993</v>
      </c>
      <c r="I39" s="68">
        <f t="shared" si="22"/>
        <v>314968.74</v>
      </c>
      <c r="J39" s="68">
        <f t="shared" si="22"/>
        <v>3821537.3600000003</v>
      </c>
      <c r="K39" s="68">
        <f t="shared" si="22"/>
        <v>421910.7</v>
      </c>
      <c r="L39" s="68">
        <f t="shared" si="22"/>
        <v>55893.810000000005</v>
      </c>
      <c r="M39" s="68">
        <f t="shared" si="22"/>
        <v>475507.64</v>
      </c>
      <c r="N39" s="68">
        <f t="shared" si="22"/>
        <v>6986176.7300000004</v>
      </c>
      <c r="O39" s="68">
        <f t="shared" si="22"/>
        <v>457444.65</v>
      </c>
      <c r="P39" s="68">
        <f t="shared" si="22"/>
        <v>1161984.69</v>
      </c>
      <c r="Q39" s="68">
        <f t="shared" si="22"/>
        <v>199974.94</v>
      </c>
      <c r="R39" s="68">
        <f t="shared" si="22"/>
        <v>6078853.2299999995</v>
      </c>
      <c r="S39" s="68">
        <f t="shared" ref="S39:T39" si="23">+S41+S45+S48+S52</f>
        <v>1173128.611</v>
      </c>
      <c r="T39" s="68">
        <f t="shared" si="23"/>
        <v>535361.9</v>
      </c>
      <c r="U39" s="68">
        <f t="shared" ref="U39" si="24">+U41+U45+U48+U52</f>
        <v>77774.28</v>
      </c>
      <c r="V39" s="68">
        <f t="shared" ref="V39" si="25">+V41+V45+V48+V52</f>
        <v>127375.49</v>
      </c>
      <c r="W39" s="68">
        <f t="shared" ref="W39:X39" si="26">+W41+W45+W48+W52</f>
        <v>6240251.6799999997</v>
      </c>
      <c r="X39" s="69">
        <f t="shared" si="26"/>
        <v>6878752.4600000009</v>
      </c>
    </row>
    <row r="40" spans="1:24" ht="25" customHeight="1" thickBot="1">
      <c r="A40" s="1"/>
      <c r="B40" s="2"/>
      <c r="C40" s="70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</row>
    <row r="41" spans="1:24" ht="25" customHeight="1">
      <c r="A41" s="11"/>
      <c r="B41" s="2"/>
      <c r="C41" s="36" t="s">
        <v>45</v>
      </c>
      <c r="D41" s="37">
        <f>SUM(D42:D44)</f>
        <v>20035222.181000002</v>
      </c>
      <c r="E41" s="37">
        <f>SUM(E42:E44)</f>
        <v>0</v>
      </c>
      <c r="F41" s="37">
        <f>SUM(F42:F44)</f>
        <v>1154633.1100000001</v>
      </c>
      <c r="G41" s="37">
        <f t="shared" ref="G41:R41" si="27">SUM(G42:G44)</f>
        <v>0</v>
      </c>
      <c r="H41" s="37">
        <f t="shared" si="27"/>
        <v>115039.55</v>
      </c>
      <c r="I41" s="37">
        <f t="shared" si="27"/>
        <v>57377.5</v>
      </c>
      <c r="J41" s="37">
        <f t="shared" si="27"/>
        <v>1521386.62</v>
      </c>
      <c r="K41" s="37">
        <f t="shared" si="27"/>
        <v>33288.68</v>
      </c>
      <c r="L41" s="37">
        <f t="shared" si="27"/>
        <v>4000</v>
      </c>
      <c r="M41" s="37">
        <f t="shared" si="27"/>
        <v>79879.05</v>
      </c>
      <c r="N41" s="37">
        <f t="shared" si="27"/>
        <v>6742804.7300000004</v>
      </c>
      <c r="O41" s="37">
        <f t="shared" si="27"/>
        <v>6963.3</v>
      </c>
      <c r="P41" s="37">
        <f t="shared" si="27"/>
        <v>158854.11000000002</v>
      </c>
      <c r="Q41" s="37">
        <f t="shared" si="27"/>
        <v>148921.18</v>
      </c>
      <c r="R41" s="37">
        <f t="shared" si="27"/>
        <v>4340592.45</v>
      </c>
      <c r="S41" s="37">
        <f t="shared" ref="S41:T41" si="28">SUM(S42:S44)</f>
        <v>4644.3209999999999</v>
      </c>
      <c r="T41" s="37">
        <f t="shared" si="28"/>
        <v>300.08999999999997</v>
      </c>
      <c r="U41" s="37">
        <f t="shared" ref="U41" si="29">SUM(U42:U44)</f>
        <v>21299.449999999997</v>
      </c>
      <c r="V41" s="37">
        <f t="shared" ref="V41" si="30">SUM(V42:V44)</f>
        <v>4271.6499999999996</v>
      </c>
      <c r="W41" s="37">
        <f t="shared" ref="W41:X41" si="31">SUM(W42:W44)</f>
        <v>5608361.9900000002</v>
      </c>
      <c r="X41" s="38">
        <f t="shared" si="31"/>
        <v>32604.400000000001</v>
      </c>
    </row>
    <row r="42" spans="1:24" ht="25" customHeight="1">
      <c r="A42" s="8"/>
      <c r="B42" s="2">
        <v>311</v>
      </c>
      <c r="C42" s="72" t="s">
        <v>46</v>
      </c>
      <c r="D42" s="73">
        <f>SUM(F42:$X$42)</f>
        <v>12812894.631000001</v>
      </c>
      <c r="E42" s="74">
        <v>0</v>
      </c>
      <c r="F42" s="74">
        <v>5786.09</v>
      </c>
      <c r="G42" s="74">
        <v>0</v>
      </c>
      <c r="H42" s="74">
        <v>115039.55</v>
      </c>
      <c r="I42" s="74">
        <v>39683.08</v>
      </c>
      <c r="J42" s="74">
        <v>26000</v>
      </c>
      <c r="K42" s="74">
        <v>6847.58</v>
      </c>
      <c r="L42" s="74">
        <v>4000</v>
      </c>
      <c r="M42" s="74">
        <v>75423.199999999997</v>
      </c>
      <c r="N42" s="74">
        <v>6732004.7300000004</v>
      </c>
      <c r="O42" s="74">
        <v>5913.05</v>
      </c>
      <c r="P42" s="74">
        <v>7803.16</v>
      </c>
      <c r="Q42" s="74">
        <v>148921.18</v>
      </c>
      <c r="R42" s="74">
        <v>24569.09</v>
      </c>
      <c r="S42" s="74">
        <v>4644.3209999999999</v>
      </c>
      <c r="T42" s="74">
        <v>300.08999999999997</v>
      </c>
      <c r="U42" s="74">
        <v>600</v>
      </c>
      <c r="V42" s="74">
        <v>0</v>
      </c>
      <c r="W42" s="74">
        <v>5608361.9900000002</v>
      </c>
      <c r="X42" s="75">
        <v>6997.52</v>
      </c>
    </row>
    <row r="43" spans="1:24" ht="25" customHeight="1">
      <c r="A43" s="8"/>
      <c r="B43" s="2">
        <v>313</v>
      </c>
      <c r="C43" s="72" t="s">
        <v>47</v>
      </c>
      <c r="D43" s="73">
        <f>SUM(F43:$X$43)</f>
        <v>33890.199999999997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14876.94</v>
      </c>
      <c r="S43" s="74">
        <v>0</v>
      </c>
      <c r="T43" s="74">
        <v>0</v>
      </c>
      <c r="U43" s="74">
        <v>19013.259999999998</v>
      </c>
      <c r="V43" s="74">
        <v>0</v>
      </c>
      <c r="W43" s="74">
        <v>0</v>
      </c>
      <c r="X43" s="75">
        <v>0</v>
      </c>
    </row>
    <row r="44" spans="1:24" ht="25" customHeight="1">
      <c r="A44" s="8"/>
      <c r="B44" s="2">
        <v>314</v>
      </c>
      <c r="C44" s="72" t="s">
        <v>48</v>
      </c>
      <c r="D44" s="73">
        <f>SUM(F44:$X$44)</f>
        <v>7188437.3500000015</v>
      </c>
      <c r="E44" s="74">
        <v>0</v>
      </c>
      <c r="F44" s="74">
        <v>1148847.02</v>
      </c>
      <c r="G44" s="74">
        <v>0</v>
      </c>
      <c r="H44" s="74">
        <v>0</v>
      </c>
      <c r="I44" s="74">
        <v>17694.419999999998</v>
      </c>
      <c r="J44" s="74">
        <v>1495386.62</v>
      </c>
      <c r="K44" s="74">
        <v>26441.1</v>
      </c>
      <c r="L44" s="74">
        <v>0</v>
      </c>
      <c r="M44" s="74">
        <v>4455.8500000000004</v>
      </c>
      <c r="N44" s="74">
        <v>10800</v>
      </c>
      <c r="O44" s="74">
        <v>1050.25</v>
      </c>
      <c r="P44" s="74">
        <v>151050.95000000001</v>
      </c>
      <c r="Q44" s="74">
        <v>0</v>
      </c>
      <c r="R44" s="74">
        <v>4301146.42</v>
      </c>
      <c r="S44" s="74">
        <v>0</v>
      </c>
      <c r="T44" s="74">
        <v>0</v>
      </c>
      <c r="U44" s="74">
        <v>1686.19</v>
      </c>
      <c r="V44" s="74">
        <v>4271.6499999999996</v>
      </c>
      <c r="W44" s="74">
        <v>0</v>
      </c>
      <c r="X44" s="75">
        <v>25606.880000000001</v>
      </c>
    </row>
    <row r="45" spans="1:24" ht="25" customHeight="1">
      <c r="A45" s="11"/>
      <c r="B45" s="2"/>
      <c r="C45" s="76" t="s">
        <v>49</v>
      </c>
      <c r="D45" s="77">
        <f>SUM(D46:D47)</f>
        <v>1366366.4899999998</v>
      </c>
      <c r="E45" s="77">
        <f>SUM(E46:E47)</f>
        <v>0</v>
      </c>
      <c r="F45" s="77">
        <f>SUM(F46:F47)</f>
        <v>0</v>
      </c>
      <c r="G45" s="77">
        <f t="shared" ref="G45:R45" si="32">SUM(G46:G47)</f>
        <v>75382.12000000001</v>
      </c>
      <c r="H45" s="77">
        <f t="shared" si="32"/>
        <v>23393.55</v>
      </c>
      <c r="I45" s="77">
        <f t="shared" si="32"/>
        <v>11731.69</v>
      </c>
      <c r="J45" s="77">
        <f t="shared" si="32"/>
        <v>16471.650000000001</v>
      </c>
      <c r="K45" s="77">
        <f t="shared" si="32"/>
        <v>125346.05000000002</v>
      </c>
      <c r="L45" s="77">
        <f t="shared" si="32"/>
        <v>49641.41</v>
      </c>
      <c r="M45" s="77">
        <f t="shared" si="32"/>
        <v>-34600.75</v>
      </c>
      <c r="N45" s="77">
        <f t="shared" si="32"/>
        <v>-59468.630000000005</v>
      </c>
      <c r="O45" s="77">
        <f t="shared" si="32"/>
        <v>44303.47</v>
      </c>
      <c r="P45" s="77">
        <f t="shared" si="32"/>
        <v>88209.48</v>
      </c>
      <c r="Q45" s="77">
        <f t="shared" si="32"/>
        <v>34139.25</v>
      </c>
      <c r="R45" s="77">
        <f t="shared" si="32"/>
        <v>173971.56</v>
      </c>
      <c r="S45" s="77">
        <f t="shared" ref="S45:T45" si="33">SUM(S46:S47)</f>
        <v>0</v>
      </c>
      <c r="T45" s="77">
        <f t="shared" si="33"/>
        <v>8125.83</v>
      </c>
      <c r="U45" s="77">
        <f t="shared" ref="U45" si="34">SUM(U46:U47)</f>
        <v>22978.16</v>
      </c>
      <c r="V45" s="77">
        <f t="shared" ref="V45" si="35">SUM(V46:V47)</f>
        <v>77820.410000000018</v>
      </c>
      <c r="W45" s="77">
        <f t="shared" ref="W45:X45" si="36">SUM(W46:W47)</f>
        <v>521916.75999999989</v>
      </c>
      <c r="X45" s="78">
        <f t="shared" si="36"/>
        <v>187004.47999999998</v>
      </c>
    </row>
    <row r="46" spans="1:24" ht="25" customHeight="1">
      <c r="A46" s="79" t="s">
        <v>4</v>
      </c>
      <c r="B46" s="2">
        <v>321</v>
      </c>
      <c r="C46" s="39" t="s">
        <v>50</v>
      </c>
      <c r="D46" s="80">
        <f>SUM(F46:$X$46)</f>
        <v>1291312.3099999998</v>
      </c>
      <c r="E46" s="27">
        <v>0</v>
      </c>
      <c r="F46" s="27">
        <v>0</v>
      </c>
      <c r="G46" s="27">
        <v>68921.100000000006</v>
      </c>
      <c r="H46" s="27">
        <v>23393.55</v>
      </c>
      <c r="I46" s="27">
        <v>11731.69</v>
      </c>
      <c r="J46" s="27">
        <v>16471.650000000001</v>
      </c>
      <c r="K46" s="27">
        <v>7485.83</v>
      </c>
      <c r="L46" s="27">
        <v>49641.41</v>
      </c>
      <c r="M46" s="27">
        <v>15771.66</v>
      </c>
      <c r="N46" s="27">
        <v>7885.83</v>
      </c>
      <c r="O46" s="27">
        <v>23181</v>
      </c>
      <c r="P46" s="27">
        <v>75106.86</v>
      </c>
      <c r="Q46" s="27">
        <v>13955.93</v>
      </c>
      <c r="R46" s="27">
        <v>142653.22</v>
      </c>
      <c r="S46" s="27">
        <v>0</v>
      </c>
      <c r="T46" s="27">
        <v>8085.83</v>
      </c>
      <c r="U46" s="27">
        <v>19603.759999999998</v>
      </c>
      <c r="V46" s="27">
        <v>15169.77</v>
      </c>
      <c r="W46" s="27">
        <v>695419.57</v>
      </c>
      <c r="X46" s="28">
        <v>96833.65</v>
      </c>
    </row>
    <row r="47" spans="1:24" ht="25" customHeight="1">
      <c r="A47" s="8"/>
      <c r="B47" s="2">
        <v>322</v>
      </c>
      <c r="C47" s="39" t="s">
        <v>51</v>
      </c>
      <c r="D47" s="80">
        <f>SUM(F47:$X$47)</f>
        <v>75054.179999999935</v>
      </c>
      <c r="E47" s="27">
        <v>0</v>
      </c>
      <c r="F47" s="27">
        <v>0</v>
      </c>
      <c r="G47" s="27">
        <v>6461.02</v>
      </c>
      <c r="H47" s="27">
        <v>0</v>
      </c>
      <c r="I47" s="27">
        <v>0</v>
      </c>
      <c r="J47" s="27">
        <v>0</v>
      </c>
      <c r="K47" s="27">
        <v>117860.22000000002</v>
      </c>
      <c r="L47" s="27">
        <v>0</v>
      </c>
      <c r="M47" s="27">
        <v>-50372.41</v>
      </c>
      <c r="N47" s="27">
        <v>-67354.460000000006</v>
      </c>
      <c r="O47" s="27">
        <v>21122.47</v>
      </c>
      <c r="P47" s="27">
        <v>13102.62</v>
      </c>
      <c r="Q47" s="27">
        <v>20183.32</v>
      </c>
      <c r="R47" s="27">
        <v>31318.339999999997</v>
      </c>
      <c r="S47" s="27">
        <v>0</v>
      </c>
      <c r="T47" s="27">
        <v>40</v>
      </c>
      <c r="U47" s="27">
        <v>3374.4</v>
      </c>
      <c r="V47" s="27">
        <v>62650.640000000014</v>
      </c>
      <c r="W47" s="27">
        <v>-173502.81000000008</v>
      </c>
      <c r="X47" s="28">
        <v>90170.829999999987</v>
      </c>
    </row>
    <row r="48" spans="1:24" ht="25" customHeight="1">
      <c r="A48" s="11"/>
      <c r="B48" s="2"/>
      <c r="C48" s="76" t="s">
        <v>52</v>
      </c>
      <c r="D48" s="77">
        <f>SUM(D49:D51)</f>
        <v>18654236.499999996</v>
      </c>
      <c r="E48" s="77">
        <f>SUM(E49:E51)</f>
        <v>0</v>
      </c>
      <c r="F48" s="77">
        <f>SUM(F49:F51)</f>
        <v>4658969.29</v>
      </c>
      <c r="G48" s="77">
        <f t="shared" ref="G48:R48" si="37">SUM(G49:G51)</f>
        <v>0</v>
      </c>
      <c r="H48" s="77">
        <f t="shared" si="37"/>
        <v>5944355.8499999996</v>
      </c>
      <c r="I48" s="77">
        <f t="shared" si="37"/>
        <v>75255.570000000007</v>
      </c>
      <c r="J48" s="77">
        <f t="shared" si="37"/>
        <v>1866152.89</v>
      </c>
      <c r="K48" s="77">
        <f t="shared" si="37"/>
        <v>148083.53</v>
      </c>
      <c r="L48" s="77">
        <f t="shared" si="37"/>
        <v>765</v>
      </c>
      <c r="M48" s="77">
        <f t="shared" si="37"/>
        <v>395518.69</v>
      </c>
      <c r="N48" s="77">
        <f t="shared" si="37"/>
        <v>91804.88</v>
      </c>
      <c r="O48" s="77">
        <f t="shared" si="37"/>
        <v>355641.68</v>
      </c>
      <c r="P48" s="77">
        <f t="shared" si="37"/>
        <v>888581.83</v>
      </c>
      <c r="Q48" s="77">
        <f t="shared" si="37"/>
        <v>0</v>
      </c>
      <c r="R48" s="77">
        <f t="shared" si="37"/>
        <v>1502712.37</v>
      </c>
      <c r="S48" s="77">
        <f t="shared" ref="S48:T48" si="38">SUM(S49:S51)</f>
        <v>921823.20000000007</v>
      </c>
      <c r="T48" s="77">
        <f t="shared" si="38"/>
        <v>513119.01</v>
      </c>
      <c r="U48" s="77">
        <f t="shared" ref="U48" si="39">SUM(U49:U51)</f>
        <v>287.88</v>
      </c>
      <c r="V48" s="77">
        <f t="shared" ref="V48" si="40">SUM(V49:V51)</f>
        <v>9112.82</v>
      </c>
      <c r="W48" s="77">
        <f t="shared" ref="W48:X48" si="41">SUM(W49:W51)</f>
        <v>109855.93</v>
      </c>
      <c r="X48" s="78">
        <f t="shared" si="41"/>
        <v>1172196.08</v>
      </c>
    </row>
    <row r="49" spans="1:24" ht="25" customHeight="1">
      <c r="A49" s="8"/>
      <c r="B49" s="2">
        <v>331</v>
      </c>
      <c r="C49" s="72" t="s">
        <v>53</v>
      </c>
      <c r="D49" s="73">
        <f>SUM(F49:$X$49)</f>
        <v>333920.49</v>
      </c>
      <c r="E49" s="74">
        <v>0</v>
      </c>
      <c r="F49" s="74">
        <v>23555</v>
      </c>
      <c r="G49" s="74">
        <v>0</v>
      </c>
      <c r="H49" s="74">
        <v>5358.33</v>
      </c>
      <c r="I49" s="74">
        <v>23855.8</v>
      </c>
      <c r="J49" s="74">
        <v>10016</v>
      </c>
      <c r="K49" s="74">
        <v>16.010000000000002</v>
      </c>
      <c r="L49" s="74">
        <v>765</v>
      </c>
      <c r="M49" s="74">
        <v>13957.96</v>
      </c>
      <c r="N49" s="74">
        <v>19316.11</v>
      </c>
      <c r="O49" s="74">
        <v>98527.06</v>
      </c>
      <c r="P49" s="74">
        <v>14042.99</v>
      </c>
      <c r="Q49" s="74">
        <v>0</v>
      </c>
      <c r="R49" s="74">
        <v>0</v>
      </c>
      <c r="S49" s="74">
        <v>17624.25</v>
      </c>
      <c r="T49" s="74">
        <v>9231</v>
      </c>
      <c r="U49" s="74">
        <v>287.88</v>
      </c>
      <c r="V49" s="74">
        <v>9112.82</v>
      </c>
      <c r="W49" s="74">
        <v>57328.28</v>
      </c>
      <c r="X49" s="75">
        <v>30926</v>
      </c>
    </row>
    <row r="50" spans="1:24" ht="25" customHeight="1">
      <c r="A50" s="8"/>
      <c r="B50" s="2">
        <v>332</v>
      </c>
      <c r="C50" s="72" t="s">
        <v>54</v>
      </c>
      <c r="D50" s="73">
        <f>SUM(F50:$X$50)</f>
        <v>16311608.959999997</v>
      </c>
      <c r="E50" s="74">
        <v>0</v>
      </c>
      <c r="F50" s="74">
        <v>4635414.29</v>
      </c>
      <c r="G50" s="74">
        <v>0</v>
      </c>
      <c r="H50" s="74">
        <v>5938997.5199999996</v>
      </c>
      <c r="I50" s="74">
        <v>51399.770000000004</v>
      </c>
      <c r="J50" s="74">
        <v>1856136.89</v>
      </c>
      <c r="K50" s="74">
        <v>25917.600000000006</v>
      </c>
      <c r="L50" s="74">
        <v>0</v>
      </c>
      <c r="M50" s="74">
        <v>381560.73</v>
      </c>
      <c r="N50" s="74">
        <v>72488.77</v>
      </c>
      <c r="O50" s="74">
        <v>257114.62</v>
      </c>
      <c r="P50" s="74">
        <v>874538.84</v>
      </c>
      <c r="Q50" s="74">
        <v>0</v>
      </c>
      <c r="R50" s="74">
        <v>125786.45999999996</v>
      </c>
      <c r="S50" s="74">
        <v>904198.95000000007</v>
      </c>
      <c r="T50" s="74">
        <v>488970.86</v>
      </c>
      <c r="U50" s="74">
        <v>0</v>
      </c>
      <c r="V50" s="74">
        <v>0</v>
      </c>
      <c r="W50" s="74">
        <v>52527.65</v>
      </c>
      <c r="X50" s="75">
        <v>646556.01</v>
      </c>
    </row>
    <row r="51" spans="1:24" ht="25" customHeight="1">
      <c r="A51" s="8"/>
      <c r="B51" s="2">
        <v>333</v>
      </c>
      <c r="C51" s="72" t="s">
        <v>55</v>
      </c>
      <c r="D51" s="73">
        <f>SUM(F51:$X$51)</f>
        <v>2008707.05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122149.92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1376925.9100000001</v>
      </c>
      <c r="S51" s="74">
        <v>0</v>
      </c>
      <c r="T51" s="74">
        <v>14917.15</v>
      </c>
      <c r="U51" s="74">
        <v>0</v>
      </c>
      <c r="V51" s="74">
        <v>0</v>
      </c>
      <c r="W51" s="74">
        <v>0</v>
      </c>
      <c r="X51" s="75">
        <v>494714.07</v>
      </c>
    </row>
    <row r="52" spans="1:24" ht="25" customHeight="1">
      <c r="A52" s="11"/>
      <c r="B52" s="2"/>
      <c r="C52" s="76" t="s">
        <v>56</v>
      </c>
      <c r="D52" s="77">
        <f>SUM(D53:D57)</f>
        <v>7482667.2700000014</v>
      </c>
      <c r="E52" s="77">
        <f>SUM(E53:E57)</f>
        <v>0</v>
      </c>
      <c r="F52" s="77">
        <f>SUM(F53:F57)</f>
        <v>54818.78</v>
      </c>
      <c r="G52" s="77">
        <f t="shared" ref="G52:R52" si="42">SUM(G53:G57)</f>
        <v>1329.7</v>
      </c>
      <c r="H52" s="77">
        <f t="shared" si="42"/>
        <v>503673.58</v>
      </c>
      <c r="I52" s="77">
        <f t="shared" si="42"/>
        <v>170603.97999999998</v>
      </c>
      <c r="J52" s="77">
        <f t="shared" si="42"/>
        <v>417526.2</v>
      </c>
      <c r="K52" s="77">
        <f t="shared" si="42"/>
        <v>115192.44</v>
      </c>
      <c r="L52" s="77">
        <f t="shared" si="42"/>
        <v>1487.4</v>
      </c>
      <c r="M52" s="77">
        <f t="shared" si="42"/>
        <v>34710.65</v>
      </c>
      <c r="N52" s="77">
        <f t="shared" si="42"/>
        <v>211035.75</v>
      </c>
      <c r="O52" s="77">
        <f t="shared" si="42"/>
        <v>50536.2</v>
      </c>
      <c r="P52" s="77">
        <f t="shared" si="42"/>
        <v>26339.269999999997</v>
      </c>
      <c r="Q52" s="77">
        <f t="shared" si="42"/>
        <v>16914.510000000002</v>
      </c>
      <c r="R52" s="77">
        <f t="shared" si="42"/>
        <v>61576.85</v>
      </c>
      <c r="S52" s="77">
        <f t="shared" ref="S52:T52" si="43">SUM(S53:S57)</f>
        <v>246661.09</v>
      </c>
      <c r="T52" s="77">
        <f t="shared" si="43"/>
        <v>13816.970000000001</v>
      </c>
      <c r="U52" s="77">
        <f t="shared" ref="U52" si="44">SUM(U53:U57)</f>
        <v>33208.79</v>
      </c>
      <c r="V52" s="77">
        <f t="shared" ref="V52" si="45">SUM(V53:V57)</f>
        <v>36170.61</v>
      </c>
      <c r="W52" s="77">
        <f t="shared" ref="W52:X52" si="46">SUM(W53:W57)</f>
        <v>117</v>
      </c>
      <c r="X52" s="78">
        <f t="shared" si="46"/>
        <v>5486947.5000000009</v>
      </c>
    </row>
    <row r="53" spans="1:24" ht="25" customHeight="1">
      <c r="A53" s="8"/>
      <c r="B53" s="2">
        <v>351</v>
      </c>
      <c r="C53" s="39" t="s">
        <v>57</v>
      </c>
      <c r="D53" s="80">
        <f>SUM(F53:$X$53)</f>
        <v>1456620.4400000002</v>
      </c>
      <c r="E53" s="27">
        <v>0</v>
      </c>
      <c r="F53" s="27">
        <v>47633.96</v>
      </c>
      <c r="G53" s="27">
        <v>0</v>
      </c>
      <c r="H53" s="27">
        <v>186146.3</v>
      </c>
      <c r="I53" s="27">
        <v>167220.97999999998</v>
      </c>
      <c r="J53" s="27">
        <v>414934.86</v>
      </c>
      <c r="K53" s="27">
        <v>87643.34</v>
      </c>
      <c r="L53" s="27">
        <v>0</v>
      </c>
      <c r="M53" s="27">
        <v>33254.65</v>
      </c>
      <c r="N53" s="27">
        <v>92792.42</v>
      </c>
      <c r="O53" s="27">
        <v>46673.919999999998</v>
      </c>
      <c r="P53" s="27">
        <v>22596.78</v>
      </c>
      <c r="Q53" s="27">
        <v>9040.42</v>
      </c>
      <c r="R53" s="27">
        <v>58724.57</v>
      </c>
      <c r="S53" s="27">
        <v>246571.09</v>
      </c>
      <c r="T53" s="27">
        <v>11512.5</v>
      </c>
      <c r="U53" s="27">
        <v>31355.79</v>
      </c>
      <c r="V53" s="27">
        <v>425.58</v>
      </c>
      <c r="W53" s="27">
        <v>0</v>
      </c>
      <c r="X53" s="28">
        <v>93.28</v>
      </c>
    </row>
    <row r="54" spans="1:24" ht="25" customHeight="1">
      <c r="A54" s="8"/>
      <c r="B54" s="2">
        <v>352</v>
      </c>
      <c r="C54" s="39" t="s">
        <v>58</v>
      </c>
      <c r="D54" s="80">
        <f>SUM(F54:$X$54)</f>
        <v>5475368.4800000004</v>
      </c>
      <c r="E54" s="27">
        <v>0</v>
      </c>
      <c r="F54" s="27">
        <v>5</v>
      </c>
      <c r="G54" s="27">
        <v>0</v>
      </c>
      <c r="H54" s="27">
        <v>10</v>
      </c>
      <c r="I54" s="27">
        <v>5</v>
      </c>
      <c r="J54" s="27">
        <v>2426.34</v>
      </c>
      <c r="K54" s="27">
        <v>0</v>
      </c>
      <c r="L54" s="27">
        <v>0</v>
      </c>
      <c r="M54" s="27">
        <v>10</v>
      </c>
      <c r="N54" s="27">
        <v>0</v>
      </c>
      <c r="O54" s="27">
        <v>2006.69</v>
      </c>
      <c r="P54" s="27">
        <v>2066.19</v>
      </c>
      <c r="Q54" s="27">
        <v>0</v>
      </c>
      <c r="R54" s="27">
        <v>5.5</v>
      </c>
      <c r="S54" s="27">
        <v>0</v>
      </c>
      <c r="T54" s="27">
        <v>1957.19</v>
      </c>
      <c r="U54" s="27">
        <v>0</v>
      </c>
      <c r="V54" s="27">
        <v>0</v>
      </c>
      <c r="W54" s="27">
        <v>10</v>
      </c>
      <c r="X54" s="28">
        <v>5466866.5700000003</v>
      </c>
    </row>
    <row r="55" spans="1:24" ht="25" customHeight="1">
      <c r="A55" s="8"/>
      <c r="B55" s="2">
        <v>353</v>
      </c>
      <c r="C55" s="39" t="s">
        <v>59</v>
      </c>
      <c r="D55" s="80">
        <f>SUM(F55:$X$55)</f>
        <v>550678.35000000021</v>
      </c>
      <c r="E55" s="27">
        <v>0</v>
      </c>
      <c r="F55" s="27">
        <v>7179.82</v>
      </c>
      <c r="G55" s="27">
        <v>1329.7</v>
      </c>
      <c r="H55" s="27">
        <v>317517.28000000003</v>
      </c>
      <c r="I55" s="27">
        <v>3378</v>
      </c>
      <c r="J55" s="27">
        <v>165</v>
      </c>
      <c r="K55" s="27">
        <v>27549.1</v>
      </c>
      <c r="L55" s="27">
        <v>1487.4</v>
      </c>
      <c r="M55" s="27">
        <v>1446</v>
      </c>
      <c r="N55" s="27">
        <v>118243.33</v>
      </c>
      <c r="O55" s="27">
        <v>1855.59</v>
      </c>
      <c r="P55" s="27">
        <v>1676.3</v>
      </c>
      <c r="Q55" s="27">
        <v>7874.09</v>
      </c>
      <c r="R55" s="27">
        <v>2846.7799999999997</v>
      </c>
      <c r="S55" s="27">
        <v>90</v>
      </c>
      <c r="T55" s="27">
        <v>347.28</v>
      </c>
      <c r="U55" s="27">
        <v>1853</v>
      </c>
      <c r="V55" s="27">
        <v>35745.03</v>
      </c>
      <c r="W55" s="27">
        <v>107</v>
      </c>
      <c r="X55" s="28">
        <v>19987.650000000001</v>
      </c>
    </row>
    <row r="56" spans="1:24" ht="25" customHeight="1">
      <c r="A56" s="8"/>
      <c r="B56" s="2">
        <v>360</v>
      </c>
      <c r="C56" s="39" t="s">
        <v>60</v>
      </c>
      <c r="D56" s="80">
        <f>SUM(F56:$X$56)</f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8">
        <v>0</v>
      </c>
    </row>
    <row r="57" spans="1:24" ht="25" customHeight="1" thickBot="1">
      <c r="A57" s="8"/>
      <c r="B57" s="2">
        <v>370</v>
      </c>
      <c r="C57" s="52" t="s">
        <v>61</v>
      </c>
      <c r="D57" s="81">
        <f>SUM(F57:$X$57)</f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2">
        <v>0</v>
      </c>
    </row>
    <row r="58" spans="1:24" ht="25" customHeight="1">
      <c r="A58" s="1"/>
      <c r="B58" s="2"/>
      <c r="C58" s="82"/>
      <c r="D58" s="83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25" customHeight="1">
      <c r="A59" s="1"/>
      <c r="B59" s="2"/>
      <c r="C59" s="82"/>
      <c r="D59" s="8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25" customHeight="1">
      <c r="A60" s="1"/>
      <c r="B60" s="2"/>
      <c r="C60" s="3" t="s">
        <v>62</v>
      </c>
      <c r="D60" s="4" t="str">
        <f>+D1</f>
        <v>Total</v>
      </c>
      <c r="E60" s="4" t="s">
        <v>0</v>
      </c>
      <c r="F60" s="5">
        <v>41946</v>
      </c>
      <c r="G60" s="5">
        <v>41947</v>
      </c>
      <c r="H60" s="5">
        <v>41948</v>
      </c>
      <c r="I60" s="5">
        <v>41949</v>
      </c>
      <c r="J60" s="5">
        <v>41950</v>
      </c>
      <c r="K60" s="5">
        <v>41953</v>
      </c>
      <c r="L60" s="5">
        <v>41954</v>
      </c>
      <c r="M60" s="5">
        <v>41955</v>
      </c>
      <c r="N60" s="5">
        <v>41956</v>
      </c>
      <c r="O60" s="5">
        <v>41957</v>
      </c>
      <c r="P60" s="5">
        <v>41960</v>
      </c>
      <c r="Q60" s="5">
        <v>41961</v>
      </c>
      <c r="R60" s="5">
        <v>41962</v>
      </c>
      <c r="S60" s="5">
        <v>41964</v>
      </c>
      <c r="T60" s="5">
        <v>41967</v>
      </c>
      <c r="U60" s="5">
        <v>41968</v>
      </c>
      <c r="V60" s="5">
        <v>41969</v>
      </c>
      <c r="W60" s="5">
        <v>41970</v>
      </c>
      <c r="X60" s="5">
        <v>41971</v>
      </c>
    </row>
    <row r="61" spans="1:24" ht="25" customHeight="1">
      <c r="A61" s="1"/>
      <c r="B61" s="2"/>
      <c r="C61" s="7">
        <v>41944</v>
      </c>
      <c r="D61" s="4" t="str">
        <f>+D2</f>
        <v>Final</v>
      </c>
      <c r="E61" s="4" t="s">
        <v>5</v>
      </c>
      <c r="F61" s="5" t="s">
        <v>7</v>
      </c>
      <c r="G61" s="5" t="s">
        <v>8</v>
      </c>
      <c r="H61" s="5" t="s">
        <v>9</v>
      </c>
      <c r="I61" s="5" t="s">
        <v>10</v>
      </c>
      <c r="J61" s="5" t="s">
        <v>11</v>
      </c>
      <c r="K61" s="5" t="s">
        <v>7</v>
      </c>
      <c r="L61" s="5" t="s">
        <v>8</v>
      </c>
      <c r="M61" s="5" t="s">
        <v>9</v>
      </c>
      <c r="N61" s="5" t="s">
        <v>10</v>
      </c>
      <c r="O61" s="5" t="s">
        <v>11</v>
      </c>
      <c r="P61" s="5" t="s">
        <v>7</v>
      </c>
      <c r="Q61" s="5" t="s">
        <v>8</v>
      </c>
      <c r="R61" s="5" t="s">
        <v>9</v>
      </c>
      <c r="S61" s="5" t="s">
        <v>11</v>
      </c>
      <c r="T61" s="5" t="s">
        <v>7</v>
      </c>
      <c r="U61" s="5" t="s">
        <v>8</v>
      </c>
      <c r="V61" s="5" t="s">
        <v>9</v>
      </c>
      <c r="W61" s="5" t="s">
        <v>10</v>
      </c>
      <c r="X61" s="5" t="s">
        <v>11</v>
      </c>
    </row>
    <row r="62" spans="1:24" ht="25" customHeight="1" thickBot="1">
      <c r="A62" s="8"/>
      <c r="B62" s="2"/>
      <c r="C62" s="9"/>
      <c r="D62" s="4">
        <f>+D3</f>
        <v>41944</v>
      </c>
      <c r="E62" s="4">
        <v>41913</v>
      </c>
      <c r="F62" s="10" t="s">
        <v>12</v>
      </c>
      <c r="G62" s="10" t="s">
        <v>12</v>
      </c>
      <c r="H62" s="10" t="s">
        <v>12</v>
      </c>
      <c r="I62" s="10" t="s">
        <v>12</v>
      </c>
      <c r="J62" s="10" t="s">
        <v>12</v>
      </c>
      <c r="K62" s="10" t="s">
        <v>12</v>
      </c>
      <c r="L62" s="10" t="s">
        <v>12</v>
      </c>
      <c r="M62" s="10" t="s">
        <v>12</v>
      </c>
      <c r="N62" s="10" t="s">
        <v>12</v>
      </c>
      <c r="O62" s="10" t="s">
        <v>12</v>
      </c>
      <c r="P62" s="10" t="s">
        <v>12</v>
      </c>
      <c r="Q62" s="10" t="s">
        <v>12</v>
      </c>
      <c r="R62" s="10" t="s">
        <v>12</v>
      </c>
      <c r="S62" s="10" t="s">
        <v>12</v>
      </c>
      <c r="T62" s="10" t="s">
        <v>12</v>
      </c>
      <c r="U62" s="10" t="s">
        <v>12</v>
      </c>
      <c r="V62" s="10" t="s">
        <v>12</v>
      </c>
      <c r="W62" s="10" t="s">
        <v>12</v>
      </c>
      <c r="X62" s="10" t="s">
        <v>12</v>
      </c>
    </row>
    <row r="63" spans="1:24" ht="25" customHeight="1">
      <c r="A63" s="11"/>
      <c r="B63" s="2"/>
      <c r="C63" s="12" t="s">
        <v>63</v>
      </c>
      <c r="D63" s="13">
        <f>+E64</f>
        <v>328644.96000000025</v>
      </c>
      <c r="E63" s="14">
        <v>0</v>
      </c>
      <c r="F63" s="14">
        <v>328644.96000000025</v>
      </c>
      <c r="G63" s="14">
        <v>328703.15000000026</v>
      </c>
      <c r="H63" s="14">
        <v>328756.96000000025</v>
      </c>
      <c r="I63" s="14">
        <v>327977.96000000025</v>
      </c>
      <c r="J63" s="14">
        <v>328252.98000000027</v>
      </c>
      <c r="K63" s="14">
        <v>313063.34000000026</v>
      </c>
      <c r="L63" s="14">
        <v>313160.97000000026</v>
      </c>
      <c r="M63" s="14">
        <v>313234.11000000028</v>
      </c>
      <c r="N63" s="14">
        <v>315327.59000000026</v>
      </c>
      <c r="O63" s="14">
        <v>309597.78000000026</v>
      </c>
      <c r="P63" s="14">
        <v>312954.26000000024</v>
      </c>
      <c r="Q63" s="14">
        <v>313094.45000000024</v>
      </c>
      <c r="R63" s="14">
        <v>312522.81000000029</v>
      </c>
      <c r="S63" s="14">
        <v>169710.59000000029</v>
      </c>
      <c r="T63" s="14">
        <v>169779.20000000027</v>
      </c>
      <c r="U63" s="14">
        <v>169906.96000000028</v>
      </c>
      <c r="V63" s="14">
        <v>169982.78000000029</v>
      </c>
      <c r="W63" s="14">
        <v>170052.9200000003</v>
      </c>
      <c r="X63" s="15">
        <v>343596.7200000002</v>
      </c>
    </row>
    <row r="64" spans="1:24" ht="25" customHeight="1" thickBot="1">
      <c r="A64" s="11"/>
      <c r="B64" s="2"/>
      <c r="C64" s="16" t="s">
        <v>64</v>
      </c>
      <c r="D64" s="17">
        <f>+D63+D66-D70</f>
        <v>339152.56000000052</v>
      </c>
      <c r="E64" s="17">
        <v>328644.96000000025</v>
      </c>
      <c r="F64" s="17">
        <f>+F63+F66-F70</f>
        <v>328703.15000000026</v>
      </c>
      <c r="G64" s="17">
        <f t="shared" ref="G64:R64" si="47">+G63+G66-G70</f>
        <v>328756.96000000025</v>
      </c>
      <c r="H64" s="17">
        <f t="shared" si="47"/>
        <v>327977.96000000025</v>
      </c>
      <c r="I64" s="17">
        <f t="shared" si="47"/>
        <v>328252.98000000027</v>
      </c>
      <c r="J64" s="17">
        <f t="shared" si="47"/>
        <v>313063.34000000026</v>
      </c>
      <c r="K64" s="17">
        <f t="shared" si="47"/>
        <v>313160.97000000026</v>
      </c>
      <c r="L64" s="17">
        <f t="shared" si="47"/>
        <v>313234.11000000028</v>
      </c>
      <c r="M64" s="17">
        <f t="shared" si="47"/>
        <v>315327.59000000026</v>
      </c>
      <c r="N64" s="17">
        <f t="shared" si="47"/>
        <v>309597.78000000026</v>
      </c>
      <c r="O64" s="17">
        <f t="shared" si="47"/>
        <v>312954.26000000024</v>
      </c>
      <c r="P64" s="17">
        <f t="shared" si="47"/>
        <v>313094.45000000024</v>
      </c>
      <c r="Q64" s="17">
        <f t="shared" si="47"/>
        <v>312522.81000000029</v>
      </c>
      <c r="R64" s="17">
        <f t="shared" si="47"/>
        <v>169710.59000000029</v>
      </c>
      <c r="S64" s="17">
        <f t="shared" ref="S64:T64" si="48">+S63+S66-S70</f>
        <v>169779.20000000027</v>
      </c>
      <c r="T64" s="17">
        <f t="shared" si="48"/>
        <v>169906.96000000028</v>
      </c>
      <c r="U64" s="17">
        <f t="shared" ref="U64" si="49">+U63+U66-U70</f>
        <v>169982.78000000029</v>
      </c>
      <c r="V64" s="17">
        <f t="shared" ref="V64" si="50">+V63+V66-V70</f>
        <v>170052.9200000003</v>
      </c>
      <c r="W64" s="17">
        <f t="shared" ref="W64:X64" si="51">+W63+W66-W70</f>
        <v>343596.7200000002</v>
      </c>
      <c r="X64" s="18">
        <f t="shared" si="51"/>
        <v>339152.56000000023</v>
      </c>
    </row>
    <row r="65" spans="1:24" ht="25" customHeight="1" thickBot="1">
      <c r="A65" s="1"/>
      <c r="B65" s="2"/>
      <c r="C65" s="70"/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</row>
    <row r="66" spans="1:24" ht="25" customHeight="1">
      <c r="A66" s="11"/>
      <c r="B66" s="2"/>
      <c r="C66" s="36" t="s">
        <v>65</v>
      </c>
      <c r="D66" s="37">
        <f>SUM(D67:D68)</f>
        <v>2790095.49</v>
      </c>
      <c r="E66" s="37">
        <f>SUM(E67:E68)</f>
        <v>0</v>
      </c>
      <c r="F66" s="37">
        <f>SUM(F67:F68)</f>
        <v>58.19</v>
      </c>
      <c r="G66" s="37">
        <f t="shared" ref="G66:R66" si="52">SUM(G67:G68)</f>
        <v>53.81</v>
      </c>
      <c r="H66" s="37">
        <f t="shared" si="52"/>
        <v>56.62</v>
      </c>
      <c r="I66" s="37">
        <f t="shared" si="52"/>
        <v>335.02000000000004</v>
      </c>
      <c r="J66" s="37">
        <f t="shared" si="52"/>
        <v>152.36000000000001</v>
      </c>
      <c r="K66" s="37">
        <f t="shared" si="52"/>
        <v>97.63</v>
      </c>
      <c r="L66" s="37">
        <f t="shared" si="52"/>
        <v>73.14</v>
      </c>
      <c r="M66" s="37">
        <f t="shared" si="52"/>
        <v>2093.48</v>
      </c>
      <c r="N66" s="37">
        <f t="shared" si="52"/>
        <v>79.209999999999994</v>
      </c>
      <c r="O66" s="37">
        <f t="shared" si="52"/>
        <v>3356.48</v>
      </c>
      <c r="P66" s="37">
        <f t="shared" si="52"/>
        <v>140.19</v>
      </c>
      <c r="Q66" s="37">
        <f t="shared" si="52"/>
        <v>111.03</v>
      </c>
      <c r="R66" s="37">
        <f t="shared" si="52"/>
        <v>162.26</v>
      </c>
      <c r="S66" s="37">
        <f t="shared" ref="S66:T66" si="53">SUM(S67:S68)</f>
        <v>68.61</v>
      </c>
      <c r="T66" s="37">
        <f t="shared" si="53"/>
        <v>127.76</v>
      </c>
      <c r="U66" s="37">
        <f t="shared" ref="U66" si="54">SUM(U67:U68)</f>
        <v>75.819999999999993</v>
      </c>
      <c r="V66" s="37">
        <f t="shared" ref="V66" si="55">SUM(V67:V68)</f>
        <v>70.14</v>
      </c>
      <c r="W66" s="37">
        <f t="shared" ref="W66:X66" si="56">SUM(W67:W68)</f>
        <v>2782905.03</v>
      </c>
      <c r="X66" s="38">
        <f t="shared" si="56"/>
        <v>78.709999999999994</v>
      </c>
    </row>
    <row r="67" spans="1:24" ht="25" customHeight="1">
      <c r="A67" s="8"/>
      <c r="B67" s="2"/>
      <c r="C67" s="39" t="s">
        <v>66</v>
      </c>
      <c r="D67" s="80">
        <f>SUM(F67:$X$67)</f>
        <v>7278.72</v>
      </c>
      <c r="E67" s="27">
        <v>0</v>
      </c>
      <c r="F67" s="27">
        <v>58.19</v>
      </c>
      <c r="G67" s="27">
        <v>53.81</v>
      </c>
      <c r="H67" s="27">
        <v>56.62</v>
      </c>
      <c r="I67" s="27">
        <v>335.02000000000004</v>
      </c>
      <c r="J67" s="27">
        <v>152.36000000000001</v>
      </c>
      <c r="K67" s="27">
        <v>97.63</v>
      </c>
      <c r="L67" s="27">
        <v>73.14</v>
      </c>
      <c r="M67" s="27">
        <v>2093.48</v>
      </c>
      <c r="N67" s="27">
        <v>79.209999999999994</v>
      </c>
      <c r="O67" s="27">
        <v>3356.48</v>
      </c>
      <c r="P67" s="27">
        <v>140.19</v>
      </c>
      <c r="Q67" s="27">
        <v>111.03</v>
      </c>
      <c r="R67" s="27">
        <v>162.26</v>
      </c>
      <c r="S67" s="27">
        <v>68.61</v>
      </c>
      <c r="T67" s="27">
        <v>127.76</v>
      </c>
      <c r="U67" s="27">
        <v>75.819999999999993</v>
      </c>
      <c r="V67" s="27">
        <v>70.14</v>
      </c>
      <c r="W67" s="27">
        <v>88.26</v>
      </c>
      <c r="X67" s="28">
        <v>78.709999999999994</v>
      </c>
    </row>
    <row r="68" spans="1:24" ht="25" customHeight="1" thickBot="1">
      <c r="A68" s="8"/>
      <c r="B68" s="2"/>
      <c r="C68" s="52" t="s">
        <v>67</v>
      </c>
      <c r="D68" s="81">
        <f>SUM(F68:$X$68)</f>
        <v>2782816.77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2782816.77</v>
      </c>
      <c r="X68" s="32">
        <v>0</v>
      </c>
    </row>
    <row r="69" spans="1:24" ht="25" customHeight="1" thickBot="1">
      <c r="A69" s="84"/>
      <c r="B69" s="2"/>
      <c r="C69" s="84"/>
      <c r="D69" s="85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1:24" ht="25" customHeight="1" thickBot="1">
      <c r="A70" s="11"/>
      <c r="B70" s="2"/>
      <c r="C70" s="67" t="s">
        <v>44</v>
      </c>
      <c r="D70" s="68">
        <f>+D72</f>
        <v>2779587.89</v>
      </c>
      <c r="E70" s="68">
        <f>+E72</f>
        <v>0</v>
      </c>
      <c r="F70" s="68">
        <f>+F72</f>
        <v>0</v>
      </c>
      <c r="G70" s="68">
        <f t="shared" ref="G70:R70" si="57">+G72</f>
        <v>0</v>
      </c>
      <c r="H70" s="68">
        <f t="shared" si="57"/>
        <v>835.62</v>
      </c>
      <c r="I70" s="68">
        <f t="shared" si="57"/>
        <v>60</v>
      </c>
      <c r="J70" s="68">
        <f t="shared" si="57"/>
        <v>15342</v>
      </c>
      <c r="K70" s="68">
        <f t="shared" si="57"/>
        <v>0</v>
      </c>
      <c r="L70" s="68">
        <f t="shared" si="57"/>
        <v>0</v>
      </c>
      <c r="M70" s="68">
        <f t="shared" si="57"/>
        <v>0</v>
      </c>
      <c r="N70" s="68">
        <f t="shared" si="57"/>
        <v>5809.0199999999995</v>
      </c>
      <c r="O70" s="68">
        <f t="shared" si="57"/>
        <v>0</v>
      </c>
      <c r="P70" s="68">
        <f t="shared" si="57"/>
        <v>0</v>
      </c>
      <c r="Q70" s="68">
        <f t="shared" si="57"/>
        <v>682.67</v>
      </c>
      <c r="R70" s="68">
        <f t="shared" si="57"/>
        <v>142974.48000000001</v>
      </c>
      <c r="S70" s="68">
        <f t="shared" ref="S70:T70" si="58">+S72</f>
        <v>0</v>
      </c>
      <c r="T70" s="68">
        <f t="shared" si="58"/>
        <v>0</v>
      </c>
      <c r="U70" s="68">
        <f t="shared" ref="U70" si="59">+U72</f>
        <v>0</v>
      </c>
      <c r="V70" s="68">
        <f t="shared" ref="V70" si="60">+V72</f>
        <v>0</v>
      </c>
      <c r="W70" s="68">
        <f t="shared" ref="W70:X70" si="61">+W72</f>
        <v>2609361.23</v>
      </c>
      <c r="X70" s="69">
        <f t="shared" si="61"/>
        <v>4522.87</v>
      </c>
    </row>
    <row r="71" spans="1:24" ht="25" customHeight="1" thickBot="1">
      <c r="A71" s="84"/>
      <c r="B71" s="2"/>
      <c r="C71" s="84"/>
      <c r="D71" s="85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1:24" ht="25" customHeight="1">
      <c r="A72" s="11"/>
      <c r="B72" s="2"/>
      <c r="C72" s="36" t="s">
        <v>68</v>
      </c>
      <c r="D72" s="37">
        <f>SUM(D73:D75)</f>
        <v>2779587.89</v>
      </c>
      <c r="E72" s="37">
        <f>SUM(E73:E75)</f>
        <v>0</v>
      </c>
      <c r="F72" s="37">
        <f>SUM(F73:F75)</f>
        <v>0</v>
      </c>
      <c r="G72" s="37">
        <f t="shared" ref="G72:R72" si="62">SUM(G73:G75)</f>
        <v>0</v>
      </c>
      <c r="H72" s="37">
        <f t="shared" si="62"/>
        <v>835.62</v>
      </c>
      <c r="I72" s="37">
        <f t="shared" si="62"/>
        <v>60</v>
      </c>
      <c r="J72" s="37">
        <f t="shared" si="62"/>
        <v>15342</v>
      </c>
      <c r="K72" s="37">
        <f t="shared" si="62"/>
        <v>0</v>
      </c>
      <c r="L72" s="37">
        <f t="shared" si="62"/>
        <v>0</v>
      </c>
      <c r="M72" s="37">
        <f t="shared" si="62"/>
        <v>0</v>
      </c>
      <c r="N72" s="37">
        <f t="shared" si="62"/>
        <v>5809.0199999999995</v>
      </c>
      <c r="O72" s="37">
        <f t="shared" si="62"/>
        <v>0</v>
      </c>
      <c r="P72" s="37">
        <f t="shared" si="62"/>
        <v>0</v>
      </c>
      <c r="Q72" s="37">
        <f t="shared" si="62"/>
        <v>682.67</v>
      </c>
      <c r="R72" s="37">
        <f t="shared" si="62"/>
        <v>142974.48000000001</v>
      </c>
      <c r="S72" s="37">
        <f t="shared" ref="S72:T72" si="63">SUM(S73:S75)</f>
        <v>0</v>
      </c>
      <c r="T72" s="37">
        <f t="shared" si="63"/>
        <v>0</v>
      </c>
      <c r="U72" s="37">
        <f t="shared" ref="U72" si="64">SUM(U73:U75)</f>
        <v>0</v>
      </c>
      <c r="V72" s="37">
        <f t="shared" ref="V72" si="65">SUM(V73:V75)</f>
        <v>0</v>
      </c>
      <c r="W72" s="37">
        <f t="shared" ref="W72:X72" si="66">SUM(W73:W75)</f>
        <v>2609361.23</v>
      </c>
      <c r="X72" s="38">
        <f t="shared" si="66"/>
        <v>4522.87</v>
      </c>
    </row>
    <row r="73" spans="1:24" ht="25" customHeight="1">
      <c r="A73" s="8"/>
      <c r="B73" s="2">
        <v>311</v>
      </c>
      <c r="C73" s="72" t="s">
        <v>69</v>
      </c>
      <c r="D73" s="73">
        <f>SUM(F73:$X$73)</f>
        <v>2611548.06</v>
      </c>
      <c r="E73" s="74">
        <v>0</v>
      </c>
      <c r="F73" s="74">
        <v>0</v>
      </c>
      <c r="G73" s="74">
        <v>0</v>
      </c>
      <c r="H73" s="74">
        <v>835.62</v>
      </c>
      <c r="I73" s="74">
        <v>60</v>
      </c>
      <c r="J73" s="74">
        <v>0</v>
      </c>
      <c r="K73" s="74">
        <v>0</v>
      </c>
      <c r="L73" s="74">
        <v>0</v>
      </c>
      <c r="M73" s="74">
        <v>0</v>
      </c>
      <c r="N73" s="74">
        <v>5809.0199999999995</v>
      </c>
      <c r="O73" s="74">
        <v>0</v>
      </c>
      <c r="P73" s="74">
        <v>0</v>
      </c>
      <c r="Q73" s="74">
        <v>682.67</v>
      </c>
      <c r="R73" s="74">
        <v>0</v>
      </c>
      <c r="S73" s="74">
        <v>0</v>
      </c>
      <c r="T73" s="74">
        <v>0</v>
      </c>
      <c r="U73" s="74">
        <v>0</v>
      </c>
      <c r="V73" s="74">
        <v>0</v>
      </c>
      <c r="W73" s="74">
        <v>2602565.75</v>
      </c>
      <c r="X73" s="75">
        <v>1595</v>
      </c>
    </row>
    <row r="74" spans="1:24" ht="25" customHeight="1">
      <c r="A74" s="8"/>
      <c r="B74" s="2">
        <v>312</v>
      </c>
      <c r="C74" s="72" t="s">
        <v>70</v>
      </c>
      <c r="D74" s="73">
        <f>SUM(F74:$X$74)</f>
        <v>161244.35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15342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142974.48000000001</v>
      </c>
      <c r="S74" s="74">
        <v>0</v>
      </c>
      <c r="T74" s="74">
        <v>0</v>
      </c>
      <c r="U74" s="74">
        <v>0</v>
      </c>
      <c r="V74" s="74">
        <v>0</v>
      </c>
      <c r="W74" s="74">
        <v>0</v>
      </c>
      <c r="X74" s="75">
        <v>2927.87</v>
      </c>
    </row>
    <row r="75" spans="1:24" ht="25" customHeight="1" thickBot="1">
      <c r="A75" s="8"/>
      <c r="B75" s="2">
        <v>312</v>
      </c>
      <c r="C75" s="87" t="s">
        <v>71</v>
      </c>
      <c r="D75" s="88">
        <f>SUM(F75:$X$75)</f>
        <v>6795.48</v>
      </c>
      <c r="E75" s="89">
        <v>0</v>
      </c>
      <c r="F75" s="89">
        <v>0</v>
      </c>
      <c r="G75" s="89">
        <v>0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89">
        <v>0</v>
      </c>
      <c r="N75" s="89">
        <v>0</v>
      </c>
      <c r="O75" s="89">
        <v>0</v>
      </c>
      <c r="P75" s="89">
        <v>0</v>
      </c>
      <c r="Q75" s="89">
        <v>0</v>
      </c>
      <c r="R75" s="89">
        <v>0</v>
      </c>
      <c r="S75" s="89">
        <v>0</v>
      </c>
      <c r="T75" s="89">
        <v>0</v>
      </c>
      <c r="U75" s="89">
        <v>0</v>
      </c>
      <c r="V75" s="89">
        <v>0</v>
      </c>
      <c r="W75" s="89">
        <v>6795.48</v>
      </c>
      <c r="X75" s="90">
        <v>0</v>
      </c>
    </row>
    <row r="76" spans="1:24" ht="25" customHeight="1">
      <c r="A76" s="9"/>
      <c r="B76" s="2"/>
      <c r="C76" s="91"/>
      <c r="D76" s="92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</row>
    <row r="77" spans="1:24" ht="20.05" customHeight="1">
      <c r="A77" s="8"/>
      <c r="B77" s="2"/>
      <c r="C77" s="94"/>
      <c r="D77" s="92"/>
      <c r="E77" s="93"/>
      <c r="F77" s="41"/>
      <c r="G77" s="41"/>
      <c r="H77" s="41"/>
      <c r="I77" s="41"/>
      <c r="J77" s="41"/>
      <c r="K77" s="41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</row>
    <row r="78" spans="1:24" ht="17">
      <c r="A78" s="9"/>
      <c r="B78" s="2"/>
      <c r="C78" s="96"/>
      <c r="D78" s="92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</row>
  </sheetData>
  <pageMargins left="0.19685039370078741" right="0.19685039370078741" top="0" bottom="0" header="0" footer="0"/>
  <pageSetup paperSize="8" scale="56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Gestão</vt:lpstr>
      <vt:lpstr>Gestão!Area_de_impressao</vt:lpstr>
      <vt:lpstr>Gestão!Titulos_de_impressao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2014-11-21T14:54:59Z</dcterms:created>
  <dcterms:modified xsi:type="dcterms:W3CDTF">2014-12-04T12:50:41Z</dcterms:modified>
</cp:coreProperties>
</file>