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45" yWindow="136" windowWidth="19671" windowHeight="9781"/>
  </bookViews>
  <sheets>
    <sheet name="Plan1" sheetId="1" r:id="rId1"/>
  </sheets>
  <definedNames>
    <definedName name="_xlnm._FilterDatabase" localSheetId="0" hidden="1">Plan1!$A$1:$A$139</definedName>
    <definedName name="_xlnm.Print_Area" localSheetId="0">Plan1!$C$1:$AR$89</definedName>
  </definedNames>
  <calcPr calcId="125725"/>
</workbook>
</file>

<file path=xl/calcChain.xml><?xml version="1.0" encoding="utf-8"?>
<calcChain xmlns="http://schemas.openxmlformats.org/spreadsheetml/2006/main">
  <c r="X62" i="1"/>
  <c r="W62"/>
  <c r="X32"/>
  <c r="W32"/>
  <c r="X23"/>
  <c r="X22" s="1"/>
  <c r="W23"/>
  <c r="W22" s="1"/>
  <c r="X6"/>
  <c r="W6"/>
  <c r="V6"/>
  <c r="V44"/>
  <c r="U6"/>
  <c r="C90"/>
  <c r="F4"/>
  <c r="V62" l="1"/>
  <c r="X44"/>
  <c r="V32"/>
  <c r="W44"/>
  <c r="U62"/>
  <c r="V23"/>
  <c r="V22" s="1"/>
  <c r="U23"/>
  <c r="U44"/>
  <c r="U32"/>
  <c r="F62"/>
  <c r="U22" l="1"/>
  <c r="G62"/>
  <c r="H62" l="1"/>
  <c r="I62" l="1"/>
  <c r="J62" l="1"/>
  <c r="K62" l="1"/>
  <c r="L62" l="1"/>
  <c r="M62" l="1"/>
  <c r="N62" l="1"/>
  <c r="O62" l="1"/>
  <c r="P62" l="1"/>
  <c r="Q62" l="1"/>
  <c r="R62" l="1"/>
  <c r="S62" l="1"/>
  <c r="T62" l="1"/>
  <c r="T6" l="1"/>
  <c r="S6"/>
  <c r="R6"/>
  <c r="Q6"/>
  <c r="P6"/>
  <c r="O6"/>
  <c r="N6"/>
  <c r="M6"/>
  <c r="L6"/>
  <c r="K6"/>
  <c r="J6"/>
  <c r="I6"/>
  <c r="H6"/>
  <c r="G6"/>
  <c r="F6"/>
  <c r="D89"/>
  <c r="D88"/>
  <c r="D87"/>
  <c r="D86"/>
  <c r="D85"/>
  <c r="D84"/>
  <c r="D83"/>
  <c r="D82"/>
  <c r="D81"/>
  <c r="D4"/>
  <c r="G44" l="1"/>
  <c r="J23"/>
  <c r="J32"/>
  <c r="K44"/>
  <c r="O23"/>
  <c r="O22" s="1"/>
  <c r="O32"/>
  <c r="M44"/>
  <c r="Q23"/>
  <c r="Q32"/>
  <c r="S23"/>
  <c r="S32"/>
  <c r="H23"/>
  <c r="H32"/>
  <c r="N23"/>
  <c r="P32"/>
  <c r="G23"/>
  <c r="G32"/>
  <c r="J44"/>
  <c r="K23"/>
  <c r="K32"/>
  <c r="M23"/>
  <c r="M32"/>
  <c r="O44"/>
  <c r="Q44"/>
  <c r="S44"/>
  <c r="F14"/>
  <c r="G14" s="1"/>
  <c r="H14" s="1"/>
  <c r="I14" s="1"/>
  <c r="J14" s="1"/>
  <c r="K14" s="1"/>
  <c r="L14" s="1"/>
  <c r="F44"/>
  <c r="I23"/>
  <c r="I32"/>
  <c r="L23"/>
  <c r="L32"/>
  <c r="N32"/>
  <c r="P23"/>
  <c r="P22" s="1"/>
  <c r="R44"/>
  <c r="T44"/>
  <c r="F23"/>
  <c r="F32"/>
  <c r="H44"/>
  <c r="I44"/>
  <c r="L44"/>
  <c r="N44"/>
  <c r="P44"/>
  <c r="R23"/>
  <c r="R32"/>
  <c r="T23"/>
  <c r="T32"/>
  <c r="D15"/>
  <c r="D25"/>
  <c r="D17"/>
  <c r="D27"/>
  <c r="D36"/>
  <c r="D37"/>
  <c r="D39"/>
  <c r="D41"/>
  <c r="D46"/>
  <c r="D48"/>
  <c r="D50"/>
  <c r="D52"/>
  <c r="D54"/>
  <c r="D56"/>
  <c r="D58"/>
  <c r="D60"/>
  <c r="D63"/>
  <c r="D73"/>
  <c r="D75"/>
  <c r="D77"/>
  <c r="D72"/>
  <c r="D64"/>
  <c r="D28"/>
  <c r="D65"/>
  <c r="D67"/>
  <c r="D69"/>
  <c r="D71"/>
  <c r="D24"/>
  <c r="D26"/>
  <c r="D30"/>
  <c r="D34"/>
  <c r="D38"/>
  <c r="D40"/>
  <c r="D42"/>
  <c r="D66"/>
  <c r="D68"/>
  <c r="D70"/>
  <c r="D74"/>
  <c r="D76"/>
  <c r="D78"/>
  <c r="D29"/>
  <c r="D31"/>
  <c r="D33"/>
  <c r="D16"/>
  <c r="D18"/>
  <c r="D45"/>
  <c r="D47"/>
  <c r="D49"/>
  <c r="D51"/>
  <c r="D53"/>
  <c r="D55"/>
  <c r="D57"/>
  <c r="D59"/>
  <c r="D35"/>
  <c r="D80"/>
  <c r="S22" l="1"/>
  <c r="J22"/>
  <c r="D32"/>
  <c r="Q22"/>
  <c r="H22"/>
  <c r="R22"/>
  <c r="M22"/>
  <c r="N22"/>
  <c r="T22"/>
  <c r="K22"/>
  <c r="L22"/>
  <c r="G22"/>
  <c r="D23"/>
  <c r="F22"/>
  <c r="F5" s="1"/>
  <c r="I22"/>
  <c r="D14"/>
  <c r="D62"/>
  <c r="D44"/>
  <c r="D22" l="1"/>
  <c r="D5" s="1"/>
  <c r="G4"/>
  <c r="G5" s="1"/>
  <c r="H4" l="1"/>
  <c r="H5" s="1"/>
  <c r="I4" l="1"/>
  <c r="I5" s="1"/>
  <c r="J4" l="1"/>
  <c r="J5" s="1"/>
  <c r="K4" l="1"/>
  <c r="K5" s="1"/>
  <c r="L4" l="1"/>
  <c r="L5" s="1"/>
  <c r="M4" l="1"/>
  <c r="M14" l="1"/>
  <c r="N14" s="1"/>
  <c r="O14" s="1"/>
  <c r="M5"/>
  <c r="N4" l="1"/>
  <c r="N5" s="1"/>
  <c r="O4" l="1"/>
  <c r="O5" s="1"/>
  <c r="P4" l="1"/>
  <c r="P14" l="1"/>
  <c r="Q14" s="1"/>
  <c r="R14" s="1"/>
  <c r="S14" s="1"/>
  <c r="T14" s="1"/>
  <c r="U14" s="1"/>
  <c r="V14" s="1"/>
  <c r="W14" s="1"/>
  <c r="X14" s="1"/>
  <c r="P5"/>
  <c r="Q4" l="1"/>
  <c r="Q5" s="1"/>
  <c r="R4" l="1"/>
  <c r="R5" s="1"/>
  <c r="S4" l="1"/>
  <c r="S5" s="1"/>
  <c r="T4" l="1"/>
  <c r="T5" s="1"/>
  <c r="U4" s="1"/>
  <c r="U5" s="1"/>
  <c r="V4" s="1"/>
  <c r="V5" s="1"/>
  <c r="W4" s="1"/>
  <c r="W5" s="1"/>
  <c r="X4" s="1"/>
  <c r="X5" s="1"/>
</calcChain>
</file>

<file path=xl/sharedStrings.xml><?xml version="1.0" encoding="utf-8"?>
<sst xmlns="http://schemas.openxmlformats.org/spreadsheetml/2006/main" count="150" uniqueCount="71">
  <si>
    <t>X</t>
  </si>
  <si>
    <t>728/739</t>
  </si>
  <si>
    <t>713/716/730/738</t>
  </si>
  <si>
    <t>A</t>
  </si>
  <si>
    <t>SISTEMA TRANSPORTE COLETIVO URBANO</t>
  </si>
  <si>
    <t>Total</t>
  </si>
  <si>
    <t>Final</t>
  </si>
  <si>
    <t>seg</t>
  </si>
  <si>
    <t>ter</t>
  </si>
  <si>
    <t>qua</t>
  </si>
  <si>
    <t>qui</t>
  </si>
  <si>
    <t>sex</t>
  </si>
  <si>
    <t>REAL</t>
  </si>
  <si>
    <t>SISTEMA -  SALDO INICIAL</t>
  </si>
  <si>
    <t>SISTEMA - SALDO FINAL</t>
  </si>
  <si>
    <t>SISTEMA - SALDO À PAGAR</t>
  </si>
  <si>
    <t xml:space="preserve">5020-2 - (Banco Brasil)  </t>
  </si>
  <si>
    <t xml:space="preserve">5019-9 - (Banco Brasil)  </t>
  </si>
  <si>
    <t xml:space="preserve">1-6 - (Caixa Econômica)  </t>
  </si>
  <si>
    <t xml:space="preserve">2-4 - (Caixa Econômica)  </t>
  </si>
  <si>
    <t xml:space="preserve">81-4 - (Caixa Econômica)  </t>
  </si>
  <si>
    <t xml:space="preserve">MULTAS - SALDO FINAL     </t>
  </si>
  <si>
    <t xml:space="preserve">MULTAS - GESTÃO FINANCEIRA </t>
  </si>
  <si>
    <t>MULTAS - Receita -  Diversas e Financeiras</t>
  </si>
  <si>
    <t>MULTAS - Saídas (Transcooper)</t>
  </si>
  <si>
    <t>MULTAS - Saídas (Penhora/Bloqueio Judicial)</t>
  </si>
  <si>
    <t xml:space="preserve">GESTÃO ACUMULADO - EMPRÉSTIMO/DEVOLUÇÃO </t>
  </si>
  <si>
    <t xml:space="preserve">TOTAL RECEITA </t>
  </si>
  <si>
    <t>Receita - Venda de Crédito Eletrônico</t>
  </si>
  <si>
    <t>Crédito Postos (c/c 5019-9)</t>
  </si>
  <si>
    <t>Outros-XVN/Funap/EMTU (c/c 5020-2)</t>
  </si>
  <si>
    <t>Créditos Lojas (c/c 1-6 Dinheiro Dia)</t>
  </si>
  <si>
    <t>Créditos Lotericas (c/c 1-6 Dinheiro Dia)</t>
  </si>
  <si>
    <t>Créditos Multiconta (c/c 1-6 Dinheiro Dia)</t>
  </si>
  <si>
    <t>Créditos Multiconta (c/c 1-6 Ted Dia Seguinte)</t>
  </si>
  <si>
    <t>Créditos Loja Virtual (c/c 2-4 Ted Dia Seguinte)</t>
  </si>
  <si>
    <t>Créditos WEB (c/c 81-4 Ted Dia Seguinte)</t>
  </si>
  <si>
    <t>Receita -  Diversas e Financeiras</t>
  </si>
  <si>
    <t>Receitas Financeiras</t>
  </si>
  <si>
    <t>Royal Bus (Viação Jundiaiense)</t>
  </si>
  <si>
    <t>Zona Azul</t>
  </si>
  <si>
    <t>Outras</t>
  </si>
  <si>
    <t>Alugueis Diversos - Exploração Terminais</t>
  </si>
  <si>
    <t>Gerenc. e Operação Bilhet. Eletrôn. (SBE)</t>
  </si>
  <si>
    <t>Reembolso Paese</t>
  </si>
  <si>
    <t xml:space="preserve">Serviços Especiais -  U S P </t>
  </si>
  <si>
    <t>Recurso PMSP - Transp.Pess.Deficiencia Mobil. Reduzida</t>
  </si>
  <si>
    <t>Recurso PMSP - Compensações Tarifarias Sistema Onibus</t>
  </si>
  <si>
    <t>TOTAL VENCIMENTO DO DIA</t>
  </si>
  <si>
    <t xml:space="preserve">Remuneração Subsistema Estrutural </t>
  </si>
  <si>
    <t xml:space="preserve">Umes </t>
  </si>
  <si>
    <t xml:space="preserve">Une </t>
  </si>
  <si>
    <t xml:space="preserve">Remuneração Subsistema Local </t>
  </si>
  <si>
    <t>Repasse Cooperados</t>
  </si>
  <si>
    <t xml:space="preserve">Frota Pública </t>
  </si>
  <si>
    <t xml:space="preserve">Transferência Resam </t>
  </si>
  <si>
    <t xml:space="preserve">Spurbanos </t>
  </si>
  <si>
    <t>Comercialização Rede Complementar</t>
  </si>
  <si>
    <t>Remuneração Subsistema Estrutural  Paese</t>
  </si>
  <si>
    <t>Comercialização - CEF</t>
  </si>
  <si>
    <t>Gerenc.Créd.Eletr.(TX. Ger. Paese)</t>
  </si>
  <si>
    <t>Bilhete Único sem Cadastro</t>
  </si>
  <si>
    <t xml:space="preserve">Energia de Tração   </t>
  </si>
  <si>
    <t>Despesas Gerais - Diversas</t>
  </si>
  <si>
    <t xml:space="preserve">Despesas Gerais - Penhora / Bloqueio Judicial </t>
  </si>
  <si>
    <t>TOTAL PAGAMENTO REALIZADO</t>
  </si>
  <si>
    <t>Umes</t>
  </si>
  <si>
    <t xml:space="preserve">Gerenc.Crédito Eletrônico Paese </t>
  </si>
  <si>
    <t>DÍVIDA ACUMULADA</t>
  </si>
  <si>
    <t xml:space="preserve">Repasse Cooperados </t>
  </si>
  <si>
    <t>Frota Pública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</si>
</sst>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[$-416]mmmm\-yy;@"/>
    <numFmt numFmtId="165" formatCode="dd/mm;@"/>
    <numFmt numFmtId="166" formatCode="_(* #,##0_);[Red]_(* \(#,##0\);_(* &quot;-&quot;??_);_(@_)"/>
    <numFmt numFmtId="167" formatCode="_(* #.0\,##0_);_(* \(#.0\,##0\);_(* &quot;-&quot;??_);_(@_)"/>
    <numFmt numFmtId="168" formatCode="[$-409]d/m/yy\ h:mm\ AM/PM;@"/>
    <numFmt numFmtId="169" formatCode="_(* #,##0.00_);[Red]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1" quotePrefix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right" vertical="center"/>
    </xf>
    <xf numFmtId="165" fontId="4" fillId="2" borderId="0" xfId="1" applyNumberFormat="1" applyFont="1" applyFill="1" applyAlignment="1" applyProtection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center"/>
    </xf>
    <xf numFmtId="166" fontId="5" fillId="2" borderId="2" xfId="1" quotePrefix="1" applyNumberFormat="1" applyFont="1" applyFill="1" applyBorder="1" applyAlignment="1" applyProtection="1">
      <alignment horizontal="right"/>
    </xf>
    <xf numFmtId="167" fontId="2" fillId="4" borderId="3" xfId="2" applyNumberFormat="1" applyFont="1" applyFill="1" applyBorder="1" applyAlignment="1" applyProtection="1">
      <alignment horizontal="center"/>
    </xf>
    <xf numFmtId="166" fontId="5" fillId="4" borderId="0" xfId="2" applyNumberFormat="1" applyFont="1" applyFill="1" applyBorder="1" applyAlignment="1" applyProtection="1">
      <alignment horizontal="right"/>
    </xf>
    <xf numFmtId="0" fontId="2" fillId="2" borderId="4" xfId="1" applyFont="1" applyFill="1" applyBorder="1" applyAlignment="1" applyProtection="1">
      <alignment horizontal="center"/>
    </xf>
    <xf numFmtId="166" fontId="5" fillId="2" borderId="5" xfId="1" applyNumberFormat="1" applyFont="1" applyFill="1" applyBorder="1" applyAlignment="1" applyProtection="1">
      <alignment horizontal="right"/>
    </xf>
    <xf numFmtId="166" fontId="5" fillId="2" borderId="5" xfId="1" applyNumberFormat="1" applyFont="1" applyFill="1" applyBorder="1" applyProtection="1"/>
    <xf numFmtId="166" fontId="5" fillId="2" borderId="0" xfId="1" applyNumberFormat="1" applyFont="1" applyFill="1" applyBorder="1" applyAlignment="1" applyProtection="1">
      <alignment horizontal="right"/>
    </xf>
    <xf numFmtId="166" fontId="5" fillId="2" borderId="0" xfId="1" applyNumberFormat="1" applyFont="1" applyFill="1" applyBorder="1" applyProtection="1"/>
    <xf numFmtId="167" fontId="2" fillId="4" borderId="1" xfId="2" applyNumberFormat="1" applyFont="1" applyFill="1" applyBorder="1" applyAlignment="1" applyProtection="1">
      <alignment horizontal="center"/>
    </xf>
    <xf numFmtId="166" fontId="5" fillId="4" borderId="2" xfId="2" applyNumberFormat="1" applyFont="1" applyFill="1" applyBorder="1" applyAlignment="1" applyProtection="1">
      <alignment horizontal="right"/>
    </xf>
    <xf numFmtId="0" fontId="2" fillId="2" borderId="3" xfId="1" applyFont="1" applyFill="1" applyBorder="1" applyAlignment="1" applyProtection="1">
      <alignment horizontal="left"/>
    </xf>
    <xf numFmtId="0" fontId="2" fillId="2" borderId="4" xfId="1" applyFont="1" applyFill="1" applyBorder="1" applyAlignment="1" applyProtection="1">
      <alignment horizontal="left"/>
    </xf>
    <xf numFmtId="0" fontId="2" fillId="2" borderId="6" xfId="1" applyFont="1" applyFill="1" applyBorder="1" applyAlignment="1" applyProtection="1">
      <alignment horizontal="left"/>
    </xf>
    <xf numFmtId="166" fontId="5" fillId="2" borderId="7" xfId="1" applyNumberFormat="1" applyFont="1" applyFill="1" applyBorder="1" applyAlignment="1" applyProtection="1">
      <alignment horizontal="right"/>
    </xf>
    <xf numFmtId="166" fontId="5" fillId="2" borderId="7" xfId="1" applyNumberFormat="1" applyFont="1" applyFill="1" applyBorder="1" applyProtection="1"/>
    <xf numFmtId="0" fontId="6" fillId="2" borderId="3" xfId="1" applyFont="1" applyFill="1" applyBorder="1" applyAlignment="1" applyProtection="1">
      <alignment horizontal="left"/>
    </xf>
    <xf numFmtId="166" fontId="7" fillId="2" borderId="0" xfId="1" applyNumberFormat="1" applyFont="1" applyFill="1" applyBorder="1" applyAlignment="1" applyProtection="1">
      <alignment horizontal="right"/>
    </xf>
    <xf numFmtId="166" fontId="7" fillId="2" borderId="0" xfId="1" applyNumberFormat="1" applyFont="1" applyFill="1" applyBorder="1" applyProtection="1"/>
    <xf numFmtId="166" fontId="5" fillId="2" borderId="0" xfId="2" applyNumberFormat="1" applyFont="1" applyFill="1" applyBorder="1" applyAlignment="1" applyProtection="1">
      <alignment horizontal="right"/>
    </xf>
    <xf numFmtId="166" fontId="4" fillId="2" borderId="0" xfId="1" applyNumberFormat="1" applyFont="1" applyFill="1" applyBorder="1" applyProtection="1"/>
    <xf numFmtId="166" fontId="3" fillId="2" borderId="0" xfId="1" applyNumberFormat="1" applyFont="1" applyFill="1" applyBorder="1" applyProtection="1"/>
    <xf numFmtId="166" fontId="3" fillId="2" borderId="5" xfId="1" applyNumberFormat="1" applyFont="1" applyFill="1" applyBorder="1" applyProtection="1"/>
    <xf numFmtId="0" fontId="8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0" xfId="1" applyFont="1" applyFill="1" applyBorder="1" applyAlignment="1" applyProtection="1">
      <alignment horizontal="center"/>
    </xf>
    <xf numFmtId="166" fontId="5" fillId="2" borderId="2" xfId="1" applyNumberFormat="1" applyFont="1" applyFill="1" applyBorder="1" applyProtection="1"/>
    <xf numFmtId="166" fontId="5" fillId="4" borderId="8" xfId="2" applyNumberFormat="1" applyFont="1" applyFill="1" applyBorder="1" applyAlignment="1" applyProtection="1">
      <alignment horizontal="right"/>
    </xf>
    <xf numFmtId="166" fontId="5" fillId="2" borderId="11" xfId="1" applyNumberFormat="1" applyFont="1" applyFill="1" applyBorder="1" applyProtection="1"/>
    <xf numFmtId="166" fontId="5" fillId="4" borderId="10" xfId="2" applyNumberFormat="1" applyFont="1" applyFill="1" applyBorder="1" applyAlignment="1" applyProtection="1">
      <alignment horizontal="right"/>
    </xf>
    <xf numFmtId="166" fontId="3" fillId="2" borderId="8" xfId="1" applyNumberFormat="1" applyFont="1" applyFill="1" applyBorder="1" applyProtection="1"/>
    <xf numFmtId="166" fontId="3" fillId="2" borderId="11" xfId="1" applyNumberFormat="1" applyFont="1" applyFill="1" applyBorder="1" applyProtection="1"/>
    <xf numFmtId="166" fontId="5" fillId="2" borderId="9" xfId="1" applyNumberFormat="1" applyFont="1" applyFill="1" applyBorder="1" applyProtection="1"/>
    <xf numFmtId="166" fontId="4" fillId="2" borderId="8" xfId="1" applyNumberFormat="1" applyFont="1" applyFill="1" applyBorder="1" applyProtection="1"/>
    <xf numFmtId="0" fontId="2" fillId="0" borderId="0" xfId="0" applyFont="1"/>
    <xf numFmtId="0" fontId="2" fillId="2" borderId="0" xfId="0" applyFont="1" applyFill="1" applyBorder="1" applyAlignment="1">
      <alignment horizontal="right"/>
    </xf>
    <xf numFmtId="168" fontId="2" fillId="2" borderId="0" xfId="1" applyNumberFormat="1" applyFont="1" applyFill="1" applyAlignment="1" applyProtection="1">
      <alignment horizontal="left"/>
    </xf>
    <xf numFmtId="166" fontId="10" fillId="2" borderId="0" xfId="1" applyNumberFormat="1" applyFont="1" applyFill="1" applyAlignment="1" applyProtection="1">
      <alignment horizontal="right"/>
    </xf>
    <xf numFmtId="166" fontId="10" fillId="2" borderId="0" xfId="1" applyNumberFormat="1" applyFont="1" applyFill="1" applyProtection="1"/>
    <xf numFmtId="166" fontId="3" fillId="0" borderId="0" xfId="1" applyNumberFormat="1" applyFont="1" applyProtection="1"/>
    <xf numFmtId="0" fontId="10" fillId="2" borderId="0" xfId="1" applyFont="1" applyFill="1" applyProtection="1"/>
    <xf numFmtId="0" fontId="2" fillId="2" borderId="0" xfId="1" applyFont="1" applyFill="1" applyProtection="1"/>
    <xf numFmtId="0" fontId="3" fillId="2" borderId="0" xfId="1" applyFont="1" applyFill="1" applyProtection="1"/>
    <xf numFmtId="0" fontId="12" fillId="2" borderId="0" xfId="1" applyFont="1" applyFill="1" applyProtection="1"/>
    <xf numFmtId="0" fontId="10" fillId="2" borderId="0" xfId="1" applyFont="1" applyFill="1" applyBorder="1" applyProtection="1"/>
    <xf numFmtId="0" fontId="12" fillId="2" borderId="0" xfId="1" applyFont="1" applyFill="1" applyBorder="1" applyProtection="1"/>
    <xf numFmtId="164" fontId="3" fillId="2" borderId="0" xfId="2" applyNumberFormat="1" applyFont="1" applyFill="1" applyBorder="1" applyAlignment="1" applyProtection="1">
      <alignment horizontal="center" vertical="center"/>
    </xf>
    <xf numFmtId="38" fontId="2" fillId="3" borderId="0" xfId="1" applyNumberFormat="1" applyFont="1" applyFill="1" applyBorder="1" applyAlignment="1" applyProtection="1">
      <alignment horizontal="right" vertical="center"/>
    </xf>
    <xf numFmtId="166" fontId="5" fillId="2" borderId="10" xfId="1" applyNumberFormat="1" applyFont="1" applyFill="1" applyBorder="1" applyProtection="1"/>
    <xf numFmtId="0" fontId="12" fillId="0" borderId="0" xfId="1" applyFont="1" applyBorder="1" applyProtection="1"/>
    <xf numFmtId="0" fontId="10" fillId="0" borderId="0" xfId="1" applyFont="1" applyBorder="1" applyProtection="1"/>
    <xf numFmtId="169" fontId="5" fillId="2" borderId="0" xfId="1" applyNumberFormat="1" applyFont="1" applyFill="1" applyBorder="1" applyProtection="1"/>
    <xf numFmtId="0" fontId="5" fillId="0" borderId="1" xfId="1" applyFont="1" applyBorder="1" applyAlignment="1" applyProtection="1">
      <alignment horizontal="right"/>
    </xf>
    <xf numFmtId="4" fontId="5" fillId="2" borderId="2" xfId="2" applyNumberFormat="1" applyFont="1" applyFill="1" applyBorder="1" applyAlignment="1" applyProtection="1">
      <alignment horizontal="right"/>
    </xf>
    <xf numFmtId="0" fontId="5" fillId="0" borderId="3" xfId="1" applyFont="1" applyBorder="1" applyAlignment="1" applyProtection="1">
      <alignment horizontal="right"/>
    </xf>
    <xf numFmtId="4" fontId="5" fillId="2" borderId="0" xfId="2" applyNumberFormat="1" applyFont="1" applyFill="1" applyBorder="1" applyAlignment="1" applyProtection="1">
      <alignment horizontal="right"/>
    </xf>
    <xf numFmtId="166" fontId="5" fillId="2" borderId="8" xfId="1" applyNumberFormat="1" applyFont="1" applyFill="1" applyBorder="1" applyProtection="1"/>
    <xf numFmtId="0" fontId="5" fillId="0" borderId="4" xfId="1" applyFont="1" applyBorder="1" applyAlignment="1" applyProtection="1">
      <alignment horizontal="right"/>
    </xf>
    <xf numFmtId="4" fontId="5" fillId="2" borderId="5" xfId="2" applyNumberFormat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left"/>
    </xf>
    <xf numFmtId="166" fontId="5" fillId="2" borderId="0" xfId="1" applyNumberFormat="1" applyFont="1" applyFill="1" applyBorder="1" applyAlignment="1" applyProtection="1"/>
    <xf numFmtId="43" fontId="5" fillId="2" borderId="0" xfId="3" applyFont="1" applyFill="1" applyBorder="1" applyAlignment="1" applyProtection="1"/>
    <xf numFmtId="0" fontId="1" fillId="0" borderId="0" xfId="0" applyFont="1"/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/>
    <xf numFmtId="166" fontId="3" fillId="0" borderId="0" xfId="0" applyNumberFormat="1" applyFont="1"/>
    <xf numFmtId="0" fontId="3" fillId="0" borderId="0" xfId="0" applyFont="1"/>
    <xf numFmtId="166" fontId="5" fillId="2" borderId="0" xfId="1" applyNumberFormat="1" applyFont="1" applyFill="1" applyAlignment="1" applyProtection="1">
      <alignment horizontal="right"/>
    </xf>
    <xf numFmtId="166" fontId="5" fillId="2" borderId="0" xfId="1" applyNumberFormat="1" applyFont="1" applyFill="1" applyProtection="1"/>
    <xf numFmtId="166" fontId="13" fillId="2" borderId="0" xfId="1" applyNumberFormat="1" applyFont="1" applyFill="1" applyProtection="1"/>
    <xf numFmtId="0" fontId="2" fillId="6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6" fillId="6" borderId="3" xfId="1" applyFont="1" applyFill="1" applyBorder="1" applyAlignment="1" applyProtection="1">
      <alignment horizontal="right"/>
    </xf>
    <xf numFmtId="166" fontId="7" fillId="6" borderId="0" xfId="1" applyNumberFormat="1" applyFont="1" applyFill="1" applyBorder="1" applyAlignment="1" applyProtection="1">
      <alignment horizontal="right"/>
    </xf>
    <xf numFmtId="166" fontId="7" fillId="6" borderId="0" xfId="1" applyNumberFormat="1" applyFont="1" applyFill="1" applyBorder="1" applyProtection="1"/>
    <xf numFmtId="166" fontId="4" fillId="6" borderId="0" xfId="1" applyNumberFormat="1" applyFont="1" applyFill="1" applyBorder="1" applyProtection="1"/>
    <xf numFmtId="166" fontId="4" fillId="6" borderId="8" xfId="1" applyNumberFormat="1" applyFont="1" applyFill="1" applyBorder="1" applyProtection="1"/>
    <xf numFmtId="0" fontId="6" fillId="7" borderId="3" xfId="1" applyFont="1" applyFill="1" applyBorder="1" applyAlignment="1" applyProtection="1">
      <alignment horizontal="right"/>
    </xf>
    <xf numFmtId="166" fontId="7" fillId="7" borderId="0" xfId="1" applyNumberFormat="1" applyFont="1" applyFill="1" applyBorder="1" applyAlignment="1" applyProtection="1">
      <alignment horizontal="right"/>
    </xf>
    <xf numFmtId="166" fontId="7" fillId="7" borderId="0" xfId="1" applyNumberFormat="1" applyFont="1" applyFill="1" applyBorder="1" applyProtection="1"/>
    <xf numFmtId="166" fontId="4" fillId="7" borderId="0" xfId="1" applyNumberFormat="1" applyFont="1" applyFill="1" applyBorder="1" applyProtection="1"/>
    <xf numFmtId="166" fontId="4" fillId="7" borderId="8" xfId="1" applyNumberFormat="1" applyFont="1" applyFill="1" applyBorder="1" applyProtection="1"/>
    <xf numFmtId="0" fontId="2" fillId="2" borderId="8" xfId="0" applyFont="1" applyFill="1" applyBorder="1" applyAlignment="1">
      <alignment horizontal="right"/>
    </xf>
    <xf numFmtId="0" fontId="6" fillId="8" borderId="3" xfId="1" applyFont="1" applyFill="1" applyBorder="1" applyAlignment="1" applyProtection="1">
      <alignment horizontal="left"/>
    </xf>
    <xf numFmtId="166" fontId="7" fillId="8" borderId="0" xfId="1" applyNumberFormat="1" applyFont="1" applyFill="1" applyBorder="1" applyAlignment="1" applyProtection="1">
      <alignment horizontal="right"/>
    </xf>
    <xf numFmtId="166" fontId="7" fillId="8" borderId="0" xfId="1" applyNumberFormat="1" applyFont="1" applyFill="1" applyBorder="1" applyProtection="1"/>
    <xf numFmtId="166" fontId="4" fillId="8" borderId="0" xfId="1" applyNumberFormat="1" applyFont="1" applyFill="1" applyBorder="1" applyProtection="1"/>
    <xf numFmtId="166" fontId="4" fillId="8" borderId="8" xfId="1" applyNumberFormat="1" applyFont="1" applyFill="1" applyBorder="1" applyProtection="1"/>
    <xf numFmtId="0" fontId="6" fillId="2" borderId="4" xfId="1" applyFont="1" applyFill="1" applyBorder="1" applyAlignment="1" applyProtection="1">
      <alignment horizontal="left"/>
    </xf>
    <xf numFmtId="166" fontId="7" fillId="2" borderId="5" xfId="1" applyNumberFormat="1" applyFont="1" applyFill="1" applyBorder="1" applyAlignment="1" applyProtection="1">
      <alignment horizontal="right"/>
    </xf>
    <xf numFmtId="166" fontId="7" fillId="2" borderId="5" xfId="1" applyNumberFormat="1" applyFont="1" applyFill="1" applyBorder="1" applyProtection="1"/>
    <xf numFmtId="166" fontId="4" fillId="2" borderId="5" xfId="1" applyNumberFormat="1" applyFont="1" applyFill="1" applyBorder="1" applyProtection="1"/>
    <xf numFmtId="166" fontId="4" fillId="2" borderId="11" xfId="1" applyNumberFormat="1" applyFont="1" applyFill="1" applyBorder="1" applyProtection="1"/>
    <xf numFmtId="0" fontId="12" fillId="2" borderId="0" xfId="1" applyFont="1" applyFill="1" applyAlignment="1" applyProtection="1">
      <alignment horizontal="center"/>
    </xf>
    <xf numFmtId="0" fontId="1" fillId="2" borderId="0" xfId="1" applyFont="1" applyFill="1" applyAlignment="1" applyProtection="1">
      <alignment horizontal="center"/>
    </xf>
    <xf numFmtId="166" fontId="5" fillId="2" borderId="0" xfId="2" applyNumberFormat="1" applyFont="1" applyFill="1" applyBorder="1" applyAlignment="1" applyProtection="1">
      <alignment horizontal="center"/>
    </xf>
    <xf numFmtId="166" fontId="3" fillId="2" borderId="0" xfId="1" applyNumberFormat="1" applyFont="1" applyFill="1" applyAlignment="1" applyProtection="1">
      <alignment horizontal="center"/>
    </xf>
    <xf numFmtId="0" fontId="10" fillId="2" borderId="0" xfId="1" applyFont="1" applyFill="1" applyAlignment="1" applyProtection="1">
      <alignment horizontal="center"/>
    </xf>
    <xf numFmtId="0" fontId="2" fillId="5" borderId="0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6" fillId="6" borderId="3" xfId="1" applyFont="1" applyFill="1" applyBorder="1" applyAlignment="1" applyProtection="1">
      <alignment horizontal="left"/>
    </xf>
    <xf numFmtId="0" fontId="12" fillId="0" borderId="0" xfId="1" applyFont="1" applyProtection="1"/>
    <xf numFmtId="167" fontId="11" fillId="0" borderId="0" xfId="1" applyNumberFormat="1" applyFont="1" applyProtection="1"/>
    <xf numFmtId="166" fontId="10" fillId="0" borderId="0" xfId="1" applyNumberFormat="1" applyFont="1" applyAlignment="1" applyProtection="1">
      <alignment horizontal="right"/>
    </xf>
    <xf numFmtId="166" fontId="10" fillId="0" borderId="0" xfId="1" applyNumberFormat="1" applyFont="1" applyProtection="1"/>
    <xf numFmtId="0" fontId="10" fillId="0" borderId="0" xfId="1" applyFont="1" applyProtection="1"/>
    <xf numFmtId="0" fontId="2" fillId="6" borderId="0" xfId="0" applyFont="1" applyFill="1"/>
    <xf numFmtId="166" fontId="3" fillId="0" borderId="0" xfId="0" applyNumberFormat="1" applyFont="1" applyAlignment="1">
      <alignment horizontal="right"/>
    </xf>
    <xf numFmtId="166" fontId="5" fillId="0" borderId="0" xfId="0" applyNumberFormat="1" applyFont="1"/>
  </cellXfs>
  <cellStyles count="4">
    <cellStyle name="Normal" xfId="0" builtinId="0"/>
    <cellStyle name="Normal 2" xfId="1"/>
    <cellStyle name="Separador de milhares" xfId="3" builtinId="3"/>
    <cellStyle name="Separador de milhares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AW139"/>
  <sheetViews>
    <sheetView showGridLines="0" tabSelected="1"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1" sqref="F1"/>
    </sheetView>
  </sheetViews>
  <sheetFormatPr defaultRowHeight="14.3"/>
  <cols>
    <col min="1" max="1" width="2.75" bestFit="1" customWidth="1"/>
    <col min="2" max="2" width="6.875" style="30" customWidth="1"/>
    <col min="3" max="3" width="60.125" bestFit="1" customWidth="1"/>
    <col min="4" max="4" width="18.5" customWidth="1"/>
    <col min="5" max="5" width="15.75" hidden="1" customWidth="1"/>
    <col min="6" max="44" width="15.75" customWidth="1"/>
  </cols>
  <sheetData>
    <row r="1" spans="1:49" s="50" customFormat="1" ht="25" customHeight="1">
      <c r="A1" s="51"/>
      <c r="B1" s="41"/>
      <c r="C1" s="1" t="s">
        <v>4</v>
      </c>
      <c r="D1" s="2" t="s">
        <v>5</v>
      </c>
      <c r="E1" s="2" t="s">
        <v>5</v>
      </c>
      <c r="F1" s="3">
        <v>41946</v>
      </c>
      <c r="G1" s="3">
        <v>41947</v>
      </c>
      <c r="H1" s="3">
        <v>41948</v>
      </c>
      <c r="I1" s="3">
        <v>41949</v>
      </c>
      <c r="J1" s="3">
        <v>41950</v>
      </c>
      <c r="K1" s="3">
        <v>41953</v>
      </c>
      <c r="L1" s="3">
        <v>41954</v>
      </c>
      <c r="M1" s="3">
        <v>41955</v>
      </c>
      <c r="N1" s="3">
        <v>41956</v>
      </c>
      <c r="O1" s="3">
        <v>41957</v>
      </c>
      <c r="P1" s="3">
        <v>41960</v>
      </c>
      <c r="Q1" s="3">
        <v>41961</v>
      </c>
      <c r="R1" s="3">
        <v>41962</v>
      </c>
      <c r="S1" s="3">
        <v>41964</v>
      </c>
      <c r="T1" s="3">
        <v>41967</v>
      </c>
      <c r="U1" s="3">
        <v>41968</v>
      </c>
      <c r="V1" s="3">
        <v>41969</v>
      </c>
      <c r="W1" s="3">
        <v>41970</v>
      </c>
      <c r="X1" s="3">
        <v>41971</v>
      </c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1:49" s="50" customFormat="1" ht="25" customHeight="1">
      <c r="A2" s="51"/>
      <c r="B2" s="41"/>
      <c r="C2" s="52">
        <v>41944</v>
      </c>
      <c r="D2" s="2" t="s">
        <v>6</v>
      </c>
      <c r="E2" s="2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7</v>
      </c>
      <c r="Q2" s="3" t="s">
        <v>8</v>
      </c>
      <c r="R2" s="3" t="s">
        <v>9</v>
      </c>
      <c r="S2" s="3" t="s">
        <v>11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49" s="48" customFormat="1" ht="25" customHeight="1" thickBot="1">
      <c r="A3" s="47"/>
      <c r="B3" s="41"/>
      <c r="C3" s="4"/>
      <c r="D3" s="2">
        <v>41944</v>
      </c>
      <c r="E3" s="2">
        <v>41913</v>
      </c>
      <c r="F3" s="53" t="s">
        <v>12</v>
      </c>
      <c r="G3" s="53" t="s">
        <v>12</v>
      </c>
      <c r="H3" s="53" t="s">
        <v>12</v>
      </c>
      <c r="I3" s="53" t="s">
        <v>12</v>
      </c>
      <c r="J3" s="53" t="s">
        <v>12</v>
      </c>
      <c r="K3" s="53" t="s">
        <v>12</v>
      </c>
      <c r="L3" s="53" t="s">
        <v>12</v>
      </c>
      <c r="M3" s="53" t="s">
        <v>12</v>
      </c>
      <c r="N3" s="53" t="s">
        <v>12</v>
      </c>
      <c r="O3" s="53" t="s">
        <v>12</v>
      </c>
      <c r="P3" s="53" t="s">
        <v>12</v>
      </c>
      <c r="Q3" s="53" t="s">
        <v>12</v>
      </c>
      <c r="R3" s="53" t="s">
        <v>12</v>
      </c>
      <c r="S3" s="53" t="s">
        <v>12</v>
      </c>
      <c r="T3" s="53" t="s">
        <v>12</v>
      </c>
      <c r="U3" s="53" t="s">
        <v>12</v>
      </c>
      <c r="V3" s="53" t="s">
        <v>12</v>
      </c>
      <c r="W3" s="53" t="s">
        <v>12</v>
      </c>
      <c r="X3" s="53" t="s">
        <v>12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49" s="46" customFormat="1" ht="25" customHeight="1">
      <c r="A4" s="49"/>
      <c r="B4" s="41"/>
      <c r="C4" s="5" t="s">
        <v>13</v>
      </c>
      <c r="D4" s="6">
        <f>+E5</f>
        <v>6151635.5899995565</v>
      </c>
      <c r="E4" s="6">
        <v>0</v>
      </c>
      <c r="F4" s="32">
        <f>+E5</f>
        <v>6151635.5899995565</v>
      </c>
      <c r="G4" s="32">
        <f>+F5</f>
        <v>4920833.8899995536</v>
      </c>
      <c r="H4" s="32">
        <f t="shared" ref="H4:T4" si="0">+G5</f>
        <v>6119198.1299995556</v>
      </c>
      <c r="I4" s="32">
        <f t="shared" si="0"/>
        <v>4156199.2199995555</v>
      </c>
      <c r="J4" s="32">
        <f t="shared" si="0"/>
        <v>2848538.29999955</v>
      </c>
      <c r="K4" s="32">
        <f t="shared" si="0"/>
        <v>11675568.709999554</v>
      </c>
      <c r="L4" s="32">
        <f t="shared" si="0"/>
        <v>6352269.1099995561</v>
      </c>
      <c r="M4" s="32">
        <f t="shared" si="0"/>
        <v>8698389.9799995571</v>
      </c>
      <c r="N4" s="32">
        <f t="shared" si="0"/>
        <v>18171216.329999559</v>
      </c>
      <c r="O4" s="32">
        <f t="shared" si="0"/>
        <v>7689835.3799995556</v>
      </c>
      <c r="P4" s="32">
        <f t="shared" si="0"/>
        <v>4924117.1499995515</v>
      </c>
      <c r="Q4" s="32">
        <f t="shared" si="0"/>
        <v>7950342.04999955</v>
      </c>
      <c r="R4" s="32">
        <f t="shared" si="0"/>
        <v>12593746.189999547</v>
      </c>
      <c r="S4" s="32">
        <f t="shared" si="0"/>
        <v>21529276.009999547</v>
      </c>
      <c r="T4" s="32">
        <f t="shared" si="0"/>
        <v>16886157.269999549</v>
      </c>
      <c r="U4" s="32">
        <f t="shared" ref="U4" si="1">+T5</f>
        <v>8865006.0099995509</v>
      </c>
      <c r="V4" s="32">
        <f t="shared" ref="V4" si="2">+U5</f>
        <v>13166664.489999551</v>
      </c>
      <c r="W4" s="32">
        <f t="shared" ref="W4" si="3">+V5</f>
        <v>10638431.079999555</v>
      </c>
      <c r="X4" s="54">
        <f t="shared" ref="X4" si="4">+W5</f>
        <v>11593208.969999567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 s="56" customFormat="1" ht="25" customHeight="1">
      <c r="A5" s="55"/>
      <c r="B5" s="41"/>
      <c r="C5" s="7" t="s">
        <v>14</v>
      </c>
      <c r="D5" s="8">
        <f>+D4+D15+D20+D22-D62-E20</f>
        <v>4688483.2299996018</v>
      </c>
      <c r="E5" s="8">
        <v>6151635.5899995565</v>
      </c>
      <c r="F5" s="8">
        <f t="shared" ref="F5:T5" si="5">+F4+F15+F20+F22-F62</f>
        <v>4920833.8899995536</v>
      </c>
      <c r="G5" s="8">
        <f t="shared" si="5"/>
        <v>6119198.1299995556</v>
      </c>
      <c r="H5" s="8">
        <f t="shared" si="5"/>
        <v>4156199.2199995555</v>
      </c>
      <c r="I5" s="8">
        <f t="shared" si="5"/>
        <v>2848538.29999955</v>
      </c>
      <c r="J5" s="8">
        <f t="shared" si="5"/>
        <v>11675568.709999554</v>
      </c>
      <c r="K5" s="8">
        <f t="shared" si="5"/>
        <v>6352269.1099995561</v>
      </c>
      <c r="L5" s="8">
        <f t="shared" si="5"/>
        <v>8698389.9799995571</v>
      </c>
      <c r="M5" s="8">
        <f t="shared" si="5"/>
        <v>18171216.329999559</v>
      </c>
      <c r="N5" s="8">
        <f t="shared" si="5"/>
        <v>7689835.3799995556</v>
      </c>
      <c r="O5" s="8">
        <f t="shared" si="5"/>
        <v>4924117.1499995515</v>
      </c>
      <c r="P5" s="8">
        <f t="shared" si="5"/>
        <v>7950342.04999955</v>
      </c>
      <c r="Q5" s="8">
        <f t="shared" si="5"/>
        <v>12593746.189999547</v>
      </c>
      <c r="R5" s="8">
        <f t="shared" si="5"/>
        <v>21529276.009999547</v>
      </c>
      <c r="S5" s="8">
        <f t="shared" si="5"/>
        <v>16886157.269999549</v>
      </c>
      <c r="T5" s="8">
        <f t="shared" si="5"/>
        <v>8865006.0099995509</v>
      </c>
      <c r="U5" s="8">
        <f t="shared" ref="U5" si="6">+U4+U15+U20+U22-U62</f>
        <v>13166664.489999551</v>
      </c>
      <c r="V5" s="8">
        <f t="shared" ref="V5" si="7">+V4+V15+V20+V22-V62</f>
        <v>10638431.079999555</v>
      </c>
      <c r="W5" s="8">
        <f t="shared" ref="W5:X5" si="8">+W4+W15+W20+W22-W62</f>
        <v>11593208.969999567</v>
      </c>
      <c r="X5" s="33">
        <f t="shared" si="8"/>
        <v>4688483.229999572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46" customFormat="1" ht="25" customHeight="1" thickBot="1">
      <c r="A6" s="49"/>
      <c r="B6" s="41"/>
      <c r="C6" s="9" t="s">
        <v>15</v>
      </c>
      <c r="D6" s="10">
        <v>-5021209</v>
      </c>
      <c r="E6" s="11">
        <v>0</v>
      </c>
      <c r="F6" s="11">
        <f>+F80</f>
        <v>0</v>
      </c>
      <c r="G6" s="11">
        <f t="shared" ref="G6:T6" si="9">+G80</f>
        <v>0</v>
      </c>
      <c r="H6" s="11">
        <f t="shared" si="9"/>
        <v>0</v>
      </c>
      <c r="I6" s="11">
        <f t="shared" si="9"/>
        <v>0</v>
      </c>
      <c r="J6" s="11">
        <f t="shared" si="9"/>
        <v>0</v>
      </c>
      <c r="K6" s="11">
        <f t="shared" si="9"/>
        <v>0</v>
      </c>
      <c r="L6" s="11">
        <f t="shared" si="9"/>
        <v>0</v>
      </c>
      <c r="M6" s="11">
        <f t="shared" si="9"/>
        <v>0</v>
      </c>
      <c r="N6" s="11">
        <f t="shared" si="9"/>
        <v>0</v>
      </c>
      <c r="O6" s="11">
        <f t="shared" si="9"/>
        <v>0</v>
      </c>
      <c r="P6" s="11">
        <f t="shared" si="9"/>
        <v>0</v>
      </c>
      <c r="Q6" s="11">
        <f t="shared" si="9"/>
        <v>0</v>
      </c>
      <c r="R6" s="11">
        <f t="shared" si="9"/>
        <v>0</v>
      </c>
      <c r="S6" s="11">
        <f t="shared" si="9"/>
        <v>0</v>
      </c>
      <c r="T6" s="11">
        <f t="shared" si="9"/>
        <v>-2257348</v>
      </c>
      <c r="U6" s="11">
        <f t="shared" ref="U6" si="10">+U80</f>
        <v>0</v>
      </c>
      <c r="V6" s="11">
        <f t="shared" ref="V6" si="11">+V80</f>
        <v>0</v>
      </c>
      <c r="W6" s="11">
        <f t="shared" ref="W6:X6" si="12">+W80</f>
        <v>0</v>
      </c>
      <c r="X6" s="34">
        <f t="shared" si="12"/>
        <v>-5021209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46" customFormat="1" ht="25" customHeight="1" thickBot="1">
      <c r="A7" s="49"/>
      <c r="B7" s="41"/>
      <c r="C7" s="31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5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46" customFormat="1" ht="25" customHeight="1">
      <c r="A8" s="49" t="s">
        <v>3</v>
      </c>
      <c r="B8" s="41"/>
      <c r="C8" s="58" t="s">
        <v>16</v>
      </c>
      <c r="D8" s="59">
        <v>1743350.02</v>
      </c>
      <c r="E8" s="32">
        <v>0</v>
      </c>
      <c r="F8" s="32">
        <v>839279.29</v>
      </c>
      <c r="G8" s="32">
        <v>348323.69</v>
      </c>
      <c r="H8" s="32">
        <v>588839.34000000008</v>
      </c>
      <c r="I8" s="32">
        <v>226705.94</v>
      </c>
      <c r="J8" s="32">
        <v>1618561.78</v>
      </c>
      <c r="K8" s="32">
        <v>1159203.78</v>
      </c>
      <c r="L8" s="32">
        <v>235087.12000000002</v>
      </c>
      <c r="M8" s="32">
        <v>1668848.47</v>
      </c>
      <c r="N8" s="32">
        <v>270017.25</v>
      </c>
      <c r="O8" s="32">
        <v>168608.80000000002</v>
      </c>
      <c r="P8" s="32">
        <v>508355.76</v>
      </c>
      <c r="Q8" s="32">
        <v>375642.72</v>
      </c>
      <c r="R8" s="32">
        <v>449364.96</v>
      </c>
      <c r="S8" s="32">
        <v>1565586.64</v>
      </c>
      <c r="T8" s="32">
        <v>133806.75999999998</v>
      </c>
      <c r="U8" s="32">
        <v>356866.64</v>
      </c>
      <c r="V8" s="32">
        <v>294212.81</v>
      </c>
      <c r="W8" s="32">
        <v>239747.34</v>
      </c>
      <c r="X8" s="54">
        <v>1743350.02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46" customFormat="1" ht="25" customHeight="1">
      <c r="A9" s="49" t="s">
        <v>3</v>
      </c>
      <c r="B9" s="41"/>
      <c r="C9" s="60" t="s">
        <v>17</v>
      </c>
      <c r="D9" s="61">
        <v>66441.600000000006</v>
      </c>
      <c r="E9" s="13">
        <v>0</v>
      </c>
      <c r="F9" s="13">
        <v>0</v>
      </c>
      <c r="G9" s="13">
        <v>0</v>
      </c>
      <c r="H9" s="13">
        <v>0</v>
      </c>
      <c r="I9" s="13">
        <v>78118.600000000006</v>
      </c>
      <c r="J9" s="13">
        <v>70919.05</v>
      </c>
      <c r="K9" s="13">
        <v>21206.42</v>
      </c>
      <c r="L9" s="13">
        <v>33104.57</v>
      </c>
      <c r="M9" s="13">
        <v>33104.57</v>
      </c>
      <c r="N9" s="13">
        <v>25547.97</v>
      </c>
      <c r="O9" s="13">
        <v>176163.14</v>
      </c>
      <c r="P9" s="13">
        <v>23290.09</v>
      </c>
      <c r="Q9" s="13">
        <v>91525.86</v>
      </c>
      <c r="R9" s="13">
        <v>4323.67</v>
      </c>
      <c r="S9" s="13">
        <v>102629.64</v>
      </c>
      <c r="T9" s="13">
        <v>174862.55</v>
      </c>
      <c r="U9" s="13">
        <v>94465.3</v>
      </c>
      <c r="V9" s="13">
        <v>159789.35</v>
      </c>
      <c r="W9" s="13">
        <v>150978.79999999999</v>
      </c>
      <c r="X9" s="62">
        <v>66441.600000000006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46" customFormat="1" ht="25" customHeight="1">
      <c r="A10" s="49" t="s">
        <v>3</v>
      </c>
      <c r="B10" s="41"/>
      <c r="C10" s="60" t="s">
        <v>18</v>
      </c>
      <c r="D10" s="61">
        <v>3015165.17</v>
      </c>
      <c r="E10" s="13">
        <v>0</v>
      </c>
      <c r="F10" s="13">
        <v>4068489.25</v>
      </c>
      <c r="G10" s="13">
        <v>5756004.3799999999</v>
      </c>
      <c r="H10" s="13">
        <v>3551693.71</v>
      </c>
      <c r="I10" s="13">
        <v>2532164.1</v>
      </c>
      <c r="J10" s="13">
        <v>9974826.4299999997</v>
      </c>
      <c r="K10" s="13">
        <v>5156767.66</v>
      </c>
      <c r="L10" s="13">
        <v>8419583.3100000005</v>
      </c>
      <c r="M10" s="13">
        <v>13320010.280000001</v>
      </c>
      <c r="N10" s="13">
        <v>4247887.12</v>
      </c>
      <c r="O10" s="13">
        <v>1270244.29</v>
      </c>
      <c r="P10" s="13">
        <v>4254546.0500000007</v>
      </c>
      <c r="Q10" s="13">
        <v>8934006.8699999992</v>
      </c>
      <c r="R10" s="13">
        <v>19461905</v>
      </c>
      <c r="S10" s="13">
        <v>13836152.780000001</v>
      </c>
      <c r="T10" s="13">
        <v>8539941.2400000002</v>
      </c>
      <c r="U10" s="13">
        <v>12678373.18</v>
      </c>
      <c r="V10" s="13">
        <v>10163612.289999999</v>
      </c>
      <c r="W10" s="13">
        <v>11302756.190000001</v>
      </c>
      <c r="X10" s="62">
        <v>3015165.17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46" customFormat="1" ht="25" customHeight="1">
      <c r="A11" s="49" t="s">
        <v>3</v>
      </c>
      <c r="B11" s="41"/>
      <c r="C11" s="60" t="s">
        <v>19</v>
      </c>
      <c r="D11" s="61">
        <v>9502.4</v>
      </c>
      <c r="E11" s="13">
        <v>0</v>
      </c>
      <c r="F11" s="13">
        <v>9297.81</v>
      </c>
      <c r="G11" s="13">
        <v>8248.99</v>
      </c>
      <c r="H11" s="13">
        <v>7842.32</v>
      </c>
      <c r="I11" s="13">
        <v>4148.29</v>
      </c>
      <c r="J11" s="13">
        <v>5373.94</v>
      </c>
      <c r="K11" s="13">
        <v>8046.66</v>
      </c>
      <c r="L11" s="13">
        <v>4658.1400000000003</v>
      </c>
      <c r="M11" s="13">
        <v>4750.43</v>
      </c>
      <c r="N11" s="13">
        <v>4358.93</v>
      </c>
      <c r="O11" s="13">
        <v>128227.45</v>
      </c>
      <c r="P11" s="13">
        <v>5478.43</v>
      </c>
      <c r="Q11" s="13">
        <v>6717.99</v>
      </c>
      <c r="R11" s="13">
        <v>1536293.65</v>
      </c>
      <c r="S11" s="13">
        <v>1274088.3500000001</v>
      </c>
      <c r="T11" s="13">
        <v>9306.9699999999993</v>
      </c>
      <c r="U11" s="13">
        <v>5757.91</v>
      </c>
      <c r="V11" s="13">
        <v>15168.97</v>
      </c>
      <c r="W11" s="13">
        <v>168721.54</v>
      </c>
      <c r="X11" s="62">
        <v>9502.4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46" customFormat="1" ht="25" customHeight="1" thickBot="1">
      <c r="A12" s="49" t="s">
        <v>3</v>
      </c>
      <c r="B12" s="41"/>
      <c r="C12" s="63" t="s">
        <v>20</v>
      </c>
      <c r="D12" s="64">
        <v>4024.28</v>
      </c>
      <c r="E12" s="11">
        <v>0</v>
      </c>
      <c r="F12" s="11">
        <v>3767.96</v>
      </c>
      <c r="G12" s="11">
        <v>6620.63</v>
      </c>
      <c r="H12" s="11">
        <v>7823.41</v>
      </c>
      <c r="I12" s="11">
        <v>7401.53</v>
      </c>
      <c r="J12" s="11">
        <v>5888.09</v>
      </c>
      <c r="K12" s="11">
        <v>7045.07</v>
      </c>
      <c r="L12" s="11">
        <v>5957.32</v>
      </c>
      <c r="M12" s="11">
        <v>6350.73</v>
      </c>
      <c r="N12" s="11">
        <v>3872.26</v>
      </c>
      <c r="O12" s="11">
        <v>42721.62</v>
      </c>
      <c r="P12" s="11">
        <v>20519.87</v>
      </c>
      <c r="Q12" s="11">
        <v>47700.9</v>
      </c>
      <c r="R12" s="11">
        <v>77389.210000000006</v>
      </c>
      <c r="S12" s="11">
        <v>107700.27</v>
      </c>
      <c r="T12" s="11">
        <v>7088.9</v>
      </c>
      <c r="U12" s="11">
        <v>31201.57</v>
      </c>
      <c r="V12" s="11">
        <v>5647.77</v>
      </c>
      <c r="W12" s="11">
        <v>696.75</v>
      </c>
      <c r="X12" s="34">
        <v>4024.28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46" customFormat="1" ht="25" customHeight="1" thickBot="1">
      <c r="A13" s="49"/>
      <c r="B13" s="41"/>
      <c r="C13" s="65"/>
      <c r="D13" s="12"/>
      <c r="E13" s="13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6"/>
      <c r="U13" s="66"/>
      <c r="V13" s="66"/>
      <c r="W13" s="66"/>
      <c r="X13" s="66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56" customFormat="1" ht="25" customHeight="1">
      <c r="A14" s="55"/>
      <c r="B14" s="41"/>
      <c r="C14" s="14" t="s">
        <v>21</v>
      </c>
      <c r="D14" s="15">
        <f>+E14-D15-D18+D69+D16-D17</f>
        <v>780355.27000000188</v>
      </c>
      <c r="E14" s="15">
        <v>4852135.5300000021</v>
      </c>
      <c r="F14" s="15">
        <f t="shared" ref="F14" si="13">+E14-F15-F18+F69+F16-F17</f>
        <v>3253935.9400000023</v>
      </c>
      <c r="G14" s="15">
        <f t="shared" ref="G14" si="14">+F14-G15-G18+G69+G16-G17</f>
        <v>2255833.8400000022</v>
      </c>
      <c r="H14" s="15">
        <f t="shared" ref="H14" si="15">+G14-H15-H18+H69+H16-H17</f>
        <v>7443.160000002179</v>
      </c>
      <c r="I14" s="15">
        <f t="shared" ref="I14" si="16">+H14-I15-I18+I69+I16-I17</f>
        <v>8376.1000000021795</v>
      </c>
      <c r="J14" s="15">
        <f t="shared" ref="J14" si="17">+I14-J15-J18+J69+J16-J17</f>
        <v>658146.09000000218</v>
      </c>
      <c r="K14" s="15">
        <f t="shared" ref="K14" si="18">+J14-K15-K18+K69+K16-K17</f>
        <v>34246.460000002087</v>
      </c>
      <c r="L14" s="15">
        <f t="shared" ref="L14" si="19">+K14-L15-L18+L69+L16-L17</f>
        <v>35499.130000002086</v>
      </c>
      <c r="M14" s="15">
        <f t="shared" ref="M14" si="20">+L14-M15-M18+M69+M16-M17</f>
        <v>689833.73000000219</v>
      </c>
      <c r="N14" s="15">
        <f t="shared" ref="N14" si="21">+M14-N15-N18+N69+N16-N17</f>
        <v>696398.2400000022</v>
      </c>
      <c r="O14" s="15">
        <f t="shared" ref="O14" si="22">+N14-O15-O18+O69+O16-O17</f>
        <v>1101380.9200000023</v>
      </c>
      <c r="P14" s="15">
        <f t="shared" ref="P14" si="23">+O14-P15-P18+P69+P16-P17</f>
        <v>1103039.5600000022</v>
      </c>
      <c r="Q14" s="15">
        <f t="shared" ref="Q14" si="24">+P14-Q15-Q18+Q69+Q16-Q17</f>
        <v>1104816.9700000021</v>
      </c>
      <c r="R14" s="15">
        <f t="shared" ref="R14" si="25">+Q14-R15-R18+R69+R16-R17</f>
        <v>1108228.4900000021</v>
      </c>
      <c r="S14" s="15">
        <f t="shared" ref="S14" si="26">+R14-S15-S18+S69+S16-S17</f>
        <v>1076879.600000002</v>
      </c>
      <c r="T14" s="15">
        <f t="shared" ref="T14" si="27">+S14-T15-T18+T69+T16-T17</f>
        <v>893987.05000000191</v>
      </c>
      <c r="U14" s="15">
        <f t="shared" ref="U14" si="28">+T14-U15-U18+U69+U16-U17</f>
        <v>895973.7900000019</v>
      </c>
      <c r="V14" s="15">
        <f t="shared" ref="V14" si="29">+U14-V15-V18+V69+V16-V17</f>
        <v>499.99000000183946</v>
      </c>
      <c r="W14" s="15">
        <f t="shared" ref="W14" si="30">+V14-W15-W18+W69+W16-W17</f>
        <v>894456.46000000194</v>
      </c>
      <c r="X14" s="35">
        <f t="shared" ref="X14" si="31">+W14-X15-X18+X69+X16-X17</f>
        <v>780355.270000002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46" customFormat="1" ht="25" customHeight="1">
      <c r="A15" s="49"/>
      <c r="B15" s="41"/>
      <c r="C15" s="16" t="s">
        <v>22</v>
      </c>
      <c r="D15" s="12">
        <f>SUM(F15:$AS$15)</f>
        <v>6740000</v>
      </c>
      <c r="E15" s="13">
        <v>0</v>
      </c>
      <c r="F15" s="13">
        <v>1600000</v>
      </c>
      <c r="G15" s="13">
        <v>1000000</v>
      </c>
      <c r="H15" s="13">
        <v>2250000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1000000</v>
      </c>
      <c r="U15" s="13">
        <v>0</v>
      </c>
      <c r="V15" s="13">
        <v>0</v>
      </c>
      <c r="W15" s="13">
        <v>0</v>
      </c>
      <c r="X15" s="62">
        <v>890000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46" customFormat="1" ht="25" customHeight="1">
      <c r="A16" s="49"/>
      <c r="B16" s="41"/>
      <c r="C16" s="16" t="s">
        <v>23</v>
      </c>
      <c r="D16" s="12">
        <f>SUM(F16:$AS$16)</f>
        <v>25578.670000000002</v>
      </c>
      <c r="E16" s="13">
        <v>0</v>
      </c>
      <c r="F16" s="13">
        <v>1300.4100000000001</v>
      </c>
      <c r="G16" s="13">
        <v>1397.9</v>
      </c>
      <c r="H16" s="13">
        <v>1109.32</v>
      </c>
      <c r="I16" s="13">
        <v>432.94</v>
      </c>
      <c r="J16" s="13">
        <v>1002.23</v>
      </c>
      <c r="K16" s="13">
        <v>746.47</v>
      </c>
      <c r="L16" s="13">
        <v>752.67</v>
      </c>
      <c r="M16" s="13">
        <v>818.18</v>
      </c>
      <c r="N16" s="13">
        <v>934.83</v>
      </c>
      <c r="O16" s="13">
        <v>1889.06</v>
      </c>
      <c r="P16" s="13">
        <v>1158.6400000000001</v>
      </c>
      <c r="Q16" s="13">
        <v>1277.4100000000001</v>
      </c>
      <c r="R16" s="13">
        <v>2911.52</v>
      </c>
      <c r="S16" s="13">
        <v>2819.14</v>
      </c>
      <c r="T16" s="13">
        <v>1466.84</v>
      </c>
      <c r="U16" s="13">
        <v>1311.74</v>
      </c>
      <c r="V16" s="13">
        <v>1306.8900000000001</v>
      </c>
      <c r="W16" s="13">
        <v>1353.55</v>
      </c>
      <c r="X16" s="62">
        <v>1588.93</v>
      </c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46" customFormat="1" ht="25" customHeight="1">
      <c r="A17" s="49"/>
      <c r="B17" s="41"/>
      <c r="C17" s="16" t="s">
        <v>24</v>
      </c>
      <c r="D17" s="12">
        <f>SUM(F17:$AS$17)</f>
        <v>132920.44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84853.119999999995</v>
      </c>
      <c r="K17" s="13">
        <v>0</v>
      </c>
      <c r="L17" s="13">
        <v>0</v>
      </c>
      <c r="M17" s="13">
        <v>0</v>
      </c>
      <c r="N17" s="13">
        <v>0</v>
      </c>
      <c r="O17" s="13">
        <v>13399.29</v>
      </c>
      <c r="P17" s="13">
        <v>0</v>
      </c>
      <c r="Q17" s="13">
        <v>0</v>
      </c>
      <c r="R17" s="13">
        <v>0</v>
      </c>
      <c r="S17" s="13">
        <v>34668.03</v>
      </c>
      <c r="T17" s="13">
        <v>0</v>
      </c>
      <c r="U17" s="13">
        <v>0</v>
      </c>
      <c r="V17" s="13">
        <v>0</v>
      </c>
      <c r="W17" s="13">
        <v>0</v>
      </c>
      <c r="X17" s="62">
        <v>0</v>
      </c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46" customFormat="1" ht="25" customHeight="1" thickBot="1">
      <c r="A18" s="49"/>
      <c r="B18" s="41"/>
      <c r="C18" s="17" t="s">
        <v>25</v>
      </c>
      <c r="D18" s="10">
        <f>SUM(F18:$AS$18)</f>
        <v>1806.8900000000185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658146.10000000009</v>
      </c>
      <c r="L18" s="11">
        <v>0</v>
      </c>
      <c r="M18" s="11">
        <v>-653016.42000000004</v>
      </c>
      <c r="N18" s="11">
        <v>-5129.68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897280.69000000006</v>
      </c>
      <c r="W18" s="11">
        <v>-891602.92</v>
      </c>
      <c r="X18" s="34">
        <v>-3870.88</v>
      </c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72" customFormat="1" ht="25" customHeight="1" thickBot="1">
      <c r="A19" s="40"/>
      <c r="B19" s="41"/>
      <c r="C19" s="68"/>
      <c r="D19" s="69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46" customFormat="1" ht="25" customHeight="1" thickBot="1">
      <c r="A20" s="49"/>
      <c r="B20" s="41"/>
      <c r="C20" s="18" t="s">
        <v>26</v>
      </c>
      <c r="D20" s="19">
        <v>4900000</v>
      </c>
      <c r="E20" s="20">
        <v>4900000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38">
        <v>0</v>
      </c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46" customFormat="1" ht="25" customHeight="1" thickBot="1">
      <c r="A21" s="49"/>
      <c r="B21" s="41"/>
      <c r="C21" s="47"/>
      <c r="D21" s="73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56" customFormat="1" ht="25" customHeight="1">
      <c r="A22" s="55"/>
      <c r="B22" s="41"/>
      <c r="C22" s="14" t="s">
        <v>27</v>
      </c>
      <c r="D22" s="15">
        <f>+D23+D32+SUM(D37:D42)</f>
        <v>459248529.78999996</v>
      </c>
      <c r="E22" s="15">
        <v>0</v>
      </c>
      <c r="F22" s="15">
        <f t="shared" ref="F22:T22" si="32">+F23+F32+SUM(F37:F42)</f>
        <v>16870347.239999998</v>
      </c>
      <c r="G22" s="15">
        <f t="shared" si="32"/>
        <v>19034811.470000003</v>
      </c>
      <c r="H22" s="15">
        <f t="shared" si="32"/>
        <v>16300950.249999998</v>
      </c>
      <c r="I22" s="15">
        <f t="shared" si="32"/>
        <v>18538988.309999999</v>
      </c>
      <c r="J22" s="15">
        <f t="shared" si="32"/>
        <v>46807654.460000001</v>
      </c>
      <c r="K22" s="15">
        <f t="shared" si="32"/>
        <v>20526754.030000001</v>
      </c>
      <c r="L22" s="15">
        <f t="shared" si="32"/>
        <v>21271295.140000001</v>
      </c>
      <c r="M22" s="15">
        <f t="shared" si="32"/>
        <v>26945132.439999998</v>
      </c>
      <c r="N22" s="15">
        <f t="shared" si="32"/>
        <v>9806875.4700000007</v>
      </c>
      <c r="O22" s="15">
        <f t="shared" si="32"/>
        <v>37435578.25</v>
      </c>
      <c r="P22" s="15">
        <f t="shared" si="32"/>
        <v>26736322.289999999</v>
      </c>
      <c r="Q22" s="15">
        <f t="shared" si="32"/>
        <v>24650987.68</v>
      </c>
      <c r="R22" s="15">
        <f t="shared" si="32"/>
        <v>29387684.23</v>
      </c>
      <c r="S22" s="15">
        <f t="shared" si="32"/>
        <v>14115185.740000002</v>
      </c>
      <c r="T22" s="15">
        <f t="shared" si="32"/>
        <v>24800534.850000001</v>
      </c>
      <c r="U22" s="15">
        <f t="shared" ref="U22" si="33">+U23+U32+SUM(U37:U42)</f>
        <v>26146028.120000001</v>
      </c>
      <c r="V22" s="15">
        <f t="shared" ref="V22" si="34">+V23+V32+SUM(V37:V42)</f>
        <v>22099703.320000004</v>
      </c>
      <c r="W22" s="15">
        <f t="shared" ref="W22:X22" si="35">+W23+W32+SUM(W37:W42)</f>
        <v>36370000.630000003</v>
      </c>
      <c r="X22" s="35">
        <f t="shared" si="35"/>
        <v>21403695.870000001</v>
      </c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46" customFormat="1" ht="25" customHeight="1">
      <c r="A23" s="49"/>
      <c r="B23" s="41">
        <v>801</v>
      </c>
      <c r="C23" s="21" t="s">
        <v>28</v>
      </c>
      <c r="D23" s="22">
        <f>SUM(F23:$AS$23)</f>
        <v>286323440.90999997</v>
      </c>
      <c r="E23" s="23">
        <v>0</v>
      </c>
      <c r="F23" s="25">
        <f t="shared" ref="F23:T23" si="36">SUM(F24:F31)</f>
        <v>16179032.049999999</v>
      </c>
      <c r="G23" s="25">
        <f t="shared" si="36"/>
        <v>19027577.350000001</v>
      </c>
      <c r="H23" s="25">
        <f t="shared" si="36"/>
        <v>16205520.889999999</v>
      </c>
      <c r="I23" s="25">
        <f t="shared" si="36"/>
        <v>13489780.279999999</v>
      </c>
      <c r="J23" s="25">
        <f t="shared" si="36"/>
        <v>9659934.7599999998</v>
      </c>
      <c r="K23" s="25">
        <f t="shared" si="36"/>
        <v>9928478.3199999984</v>
      </c>
      <c r="L23" s="25">
        <f t="shared" si="36"/>
        <v>11025821.02</v>
      </c>
      <c r="M23" s="25">
        <f t="shared" si="36"/>
        <v>11932815.289999999</v>
      </c>
      <c r="N23" s="25">
        <f t="shared" si="36"/>
        <v>9787958.5600000005</v>
      </c>
      <c r="O23" s="25">
        <f t="shared" si="36"/>
        <v>7390199.7799999993</v>
      </c>
      <c r="P23" s="25">
        <f t="shared" si="36"/>
        <v>8913718.6799999997</v>
      </c>
      <c r="Q23" s="25">
        <f t="shared" si="36"/>
        <v>9483607</v>
      </c>
      <c r="R23" s="25">
        <f t="shared" si="36"/>
        <v>13958137.42</v>
      </c>
      <c r="S23" s="25">
        <f t="shared" si="36"/>
        <v>12866215.200000001</v>
      </c>
      <c r="T23" s="25">
        <f t="shared" si="36"/>
        <v>11798908.830000002</v>
      </c>
      <c r="U23" s="25">
        <f t="shared" ref="U23" si="37">SUM(U24:U31)</f>
        <v>26123437.740000002</v>
      </c>
      <c r="V23" s="25">
        <f t="shared" ref="V23" si="38">SUM(V24:V31)</f>
        <v>22073468.470000003</v>
      </c>
      <c r="W23" s="25">
        <f t="shared" ref="W23:X23" si="39">SUM(W24:W31)</f>
        <v>36363849.990000002</v>
      </c>
      <c r="X23" s="39">
        <f t="shared" si="39"/>
        <v>20114979.280000001</v>
      </c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46" customFormat="1" ht="25" customHeight="1">
      <c r="A24" s="76" t="s">
        <v>3</v>
      </c>
      <c r="B24" s="77"/>
      <c r="C24" s="78" t="s">
        <v>29</v>
      </c>
      <c r="D24" s="79">
        <f>SUM(F24:$AS$24)</f>
        <v>1885516.5499999996</v>
      </c>
      <c r="E24" s="80">
        <v>0</v>
      </c>
      <c r="F24" s="81">
        <v>0</v>
      </c>
      <c r="G24" s="81">
        <v>0</v>
      </c>
      <c r="H24" s="81">
        <v>659024.92000000004</v>
      </c>
      <c r="I24" s="81">
        <v>78118.600000000006</v>
      </c>
      <c r="J24" s="81">
        <v>62800.45</v>
      </c>
      <c r="K24" s="81">
        <v>25873.48</v>
      </c>
      <c r="L24" s="81">
        <v>11898.15</v>
      </c>
      <c r="M24" s="81">
        <v>0</v>
      </c>
      <c r="N24" s="81">
        <v>40924.35</v>
      </c>
      <c r="O24" s="81">
        <v>190065.7</v>
      </c>
      <c r="P24" s="81">
        <v>17126.95</v>
      </c>
      <c r="Q24" s="81">
        <v>68235.77</v>
      </c>
      <c r="R24" s="81">
        <v>86171.9</v>
      </c>
      <c r="S24" s="81">
        <v>98305.97</v>
      </c>
      <c r="T24" s="81">
        <v>72232.91</v>
      </c>
      <c r="U24" s="81">
        <v>39602.75</v>
      </c>
      <c r="V24" s="81">
        <v>211574.9</v>
      </c>
      <c r="W24" s="81">
        <v>152697.79999999999</v>
      </c>
      <c r="X24" s="82">
        <v>70861.95</v>
      </c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6" customFormat="1" ht="25" customHeight="1">
      <c r="A25" s="76" t="s">
        <v>3</v>
      </c>
      <c r="B25" s="77"/>
      <c r="C25" s="78" t="s">
        <v>30</v>
      </c>
      <c r="D25" s="79">
        <f>SUM(F25:$AS$25)</f>
        <v>26191.890000000003</v>
      </c>
      <c r="E25" s="80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7985.76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7610.47</v>
      </c>
      <c r="W25" s="81">
        <v>7437.35</v>
      </c>
      <c r="X25" s="82">
        <v>3158.31</v>
      </c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ht="25" customHeight="1">
      <c r="A26" s="76" t="s">
        <v>3</v>
      </c>
      <c r="B26" s="77"/>
      <c r="C26" s="83" t="s">
        <v>31</v>
      </c>
      <c r="D26" s="84">
        <f>SUM(F26:$AS$26)</f>
        <v>10283852.35</v>
      </c>
      <c r="E26" s="85">
        <v>0</v>
      </c>
      <c r="F26" s="86">
        <v>401304.91</v>
      </c>
      <c r="G26" s="86">
        <v>1136138.48</v>
      </c>
      <c r="H26" s="86">
        <v>580640.73</v>
      </c>
      <c r="I26" s="86">
        <v>459311.47</v>
      </c>
      <c r="J26" s="86">
        <v>422910.31</v>
      </c>
      <c r="K26" s="86">
        <v>506041.52</v>
      </c>
      <c r="L26" s="86">
        <v>1058417.5900000001</v>
      </c>
      <c r="M26" s="86">
        <v>509392.25</v>
      </c>
      <c r="N26" s="86">
        <v>439482.17</v>
      </c>
      <c r="O26" s="86">
        <v>361712.6</v>
      </c>
      <c r="P26" s="86">
        <v>311319.02</v>
      </c>
      <c r="Q26" s="86">
        <v>826233.65</v>
      </c>
      <c r="R26" s="86">
        <v>298768.93</v>
      </c>
      <c r="S26" s="86">
        <v>648103.61</v>
      </c>
      <c r="T26" s="86">
        <v>252815.2</v>
      </c>
      <c r="U26" s="86">
        <v>872750.74</v>
      </c>
      <c r="V26" s="86">
        <v>429170.16</v>
      </c>
      <c r="W26" s="86">
        <v>402376.86</v>
      </c>
      <c r="X26" s="87">
        <v>366962.15</v>
      </c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46" customFormat="1" ht="25" customHeight="1">
      <c r="A27" s="76" t="s">
        <v>3</v>
      </c>
      <c r="B27" s="77"/>
      <c r="C27" s="83" t="s">
        <v>32</v>
      </c>
      <c r="D27" s="84">
        <f>SUM(F27:$AS$27)</f>
        <v>12935017.340000002</v>
      </c>
      <c r="E27" s="85">
        <v>0</v>
      </c>
      <c r="F27" s="86">
        <v>667515.11</v>
      </c>
      <c r="G27" s="86">
        <v>899370.34</v>
      </c>
      <c r="H27" s="86">
        <v>1482671.88</v>
      </c>
      <c r="I27" s="86">
        <v>826704.66</v>
      </c>
      <c r="J27" s="86">
        <v>670658.54</v>
      </c>
      <c r="K27" s="86">
        <v>340433.41</v>
      </c>
      <c r="L27" s="86">
        <v>634920.24</v>
      </c>
      <c r="M27" s="86">
        <v>1020898.52</v>
      </c>
      <c r="N27" s="86">
        <v>672176.37</v>
      </c>
      <c r="O27" s="86">
        <v>524398.68000000005</v>
      </c>
      <c r="P27" s="86">
        <v>463207.93</v>
      </c>
      <c r="Q27" s="86">
        <v>453120.31</v>
      </c>
      <c r="R27" s="86">
        <v>1164542.0900000001</v>
      </c>
      <c r="S27" s="86">
        <v>488399.57</v>
      </c>
      <c r="T27" s="86">
        <v>21453.52</v>
      </c>
      <c r="U27" s="86">
        <v>484590.93</v>
      </c>
      <c r="V27" s="86">
        <v>992069.31</v>
      </c>
      <c r="W27" s="86">
        <v>598698.88</v>
      </c>
      <c r="X27" s="87">
        <v>529187.05000000005</v>
      </c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46" customFormat="1" ht="25" customHeight="1">
      <c r="A28" s="76" t="s">
        <v>3</v>
      </c>
      <c r="B28" s="77"/>
      <c r="C28" s="83" t="s">
        <v>33</v>
      </c>
      <c r="D28" s="84">
        <f>SUM(F$28:$AS28)</f>
        <v>56784996.390000001</v>
      </c>
      <c r="E28" s="85">
        <v>0</v>
      </c>
      <c r="F28" s="86">
        <v>2671046.38</v>
      </c>
      <c r="G28" s="86">
        <v>3610487.54</v>
      </c>
      <c r="H28" s="86">
        <v>2400972.8199999998</v>
      </c>
      <c r="I28" s="86">
        <v>2179501.7599999998</v>
      </c>
      <c r="J28" s="86">
        <v>2208479.61</v>
      </c>
      <c r="K28" s="86">
        <v>2562747</v>
      </c>
      <c r="L28" s="86">
        <v>3590871.47</v>
      </c>
      <c r="M28" s="86">
        <v>2166504.7400000002</v>
      </c>
      <c r="N28" s="86">
        <v>1825682.16</v>
      </c>
      <c r="O28" s="86">
        <v>1580753.48</v>
      </c>
      <c r="P28" s="86">
        <v>2656740.83</v>
      </c>
      <c r="Q28" s="86">
        <v>3508566.45</v>
      </c>
      <c r="R28" s="86">
        <v>3271446.6</v>
      </c>
      <c r="S28" s="86">
        <v>1207074.27</v>
      </c>
      <c r="T28" s="86">
        <v>8149351.3300000001</v>
      </c>
      <c r="U28" s="86">
        <v>4655708.47</v>
      </c>
      <c r="V28" s="86">
        <v>3954343.78</v>
      </c>
      <c r="W28" s="86">
        <v>2440616.02</v>
      </c>
      <c r="X28" s="87">
        <v>2144101.6800000002</v>
      </c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46" customFormat="1" ht="25" customHeight="1">
      <c r="A29" s="76" t="s">
        <v>3</v>
      </c>
      <c r="B29" s="77"/>
      <c r="C29" s="78" t="s">
        <v>34</v>
      </c>
      <c r="D29" s="79">
        <f>SUM(F$29:$AS29)</f>
        <v>140770882.41000003</v>
      </c>
      <c r="E29" s="80">
        <v>0</v>
      </c>
      <c r="F29" s="81">
        <v>3186167.1</v>
      </c>
      <c r="G29" s="81">
        <v>9210251.6099999994</v>
      </c>
      <c r="H29" s="81">
        <v>6986175.8899999997</v>
      </c>
      <c r="I29" s="81">
        <v>6702767.96</v>
      </c>
      <c r="J29" s="81">
        <v>4412267.25</v>
      </c>
      <c r="K29" s="81">
        <v>4522303.8099999996</v>
      </c>
      <c r="L29" s="81">
        <v>4427277.9800000004</v>
      </c>
      <c r="M29" s="81">
        <v>7223258.2400000002</v>
      </c>
      <c r="N29" s="81">
        <v>5266004.78</v>
      </c>
      <c r="O29" s="81">
        <v>3585571.86</v>
      </c>
      <c r="P29" s="81">
        <v>3765771.61</v>
      </c>
      <c r="Q29" s="81">
        <v>3552310.65</v>
      </c>
      <c r="R29" s="81">
        <v>5664749.1399999997</v>
      </c>
      <c r="S29" s="81">
        <v>9154412.2599999998</v>
      </c>
      <c r="T29" s="81">
        <v>3193225.17</v>
      </c>
      <c r="U29" s="81">
        <v>18263543.73</v>
      </c>
      <c r="V29" s="81">
        <v>11324755.560000001</v>
      </c>
      <c r="W29" s="81">
        <v>23533880.73</v>
      </c>
      <c r="X29" s="82">
        <v>6796187.0800000001</v>
      </c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46" customFormat="1" ht="25" customHeight="1">
      <c r="A30" s="76" t="s">
        <v>3</v>
      </c>
      <c r="B30" s="77"/>
      <c r="C30" s="78" t="s">
        <v>35</v>
      </c>
      <c r="D30" s="79">
        <f>SUM(F$30:$AS30)</f>
        <v>62456990.600000001</v>
      </c>
      <c r="E30" s="80">
        <v>0</v>
      </c>
      <c r="F30" s="81">
        <v>9196741.9499999993</v>
      </c>
      <c r="G30" s="81">
        <v>4074891.78</v>
      </c>
      <c r="H30" s="81">
        <v>3932967.97</v>
      </c>
      <c r="I30" s="81">
        <v>3172972.58</v>
      </c>
      <c r="J30" s="81">
        <v>1818394.31</v>
      </c>
      <c r="K30" s="81">
        <v>1894082.82</v>
      </c>
      <c r="L30" s="81">
        <v>1237825.74</v>
      </c>
      <c r="M30" s="81">
        <v>936138.69</v>
      </c>
      <c r="N30" s="81">
        <v>1495588.41</v>
      </c>
      <c r="O30" s="81">
        <v>1100401.27</v>
      </c>
      <c r="P30" s="81">
        <v>1648372.59</v>
      </c>
      <c r="Q30" s="81">
        <v>1047500.05</v>
      </c>
      <c r="R30" s="81">
        <v>3331676.09</v>
      </c>
      <c r="S30" s="81">
        <v>1239243.31</v>
      </c>
      <c r="T30" s="81">
        <v>100328.71</v>
      </c>
      <c r="U30" s="81">
        <v>1782848.32</v>
      </c>
      <c r="V30" s="81">
        <v>5098834.28</v>
      </c>
      <c r="W30" s="81">
        <v>9193031.4000000004</v>
      </c>
      <c r="X30" s="82">
        <v>10155150.33</v>
      </c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46" customFormat="1" ht="25" customHeight="1">
      <c r="A31" s="76" t="s">
        <v>3</v>
      </c>
      <c r="B31" s="77"/>
      <c r="C31" s="78" t="s">
        <v>36</v>
      </c>
      <c r="D31" s="79">
        <f>SUM(F$31:$AS31)</f>
        <v>1179993.3799999999</v>
      </c>
      <c r="E31" s="80">
        <v>0</v>
      </c>
      <c r="F31" s="81">
        <v>56256.6</v>
      </c>
      <c r="G31" s="81">
        <v>96437.6</v>
      </c>
      <c r="H31" s="81">
        <v>163066.68</v>
      </c>
      <c r="I31" s="81">
        <v>70403.25</v>
      </c>
      <c r="J31" s="81">
        <v>64424.29</v>
      </c>
      <c r="K31" s="81">
        <v>76996.28</v>
      </c>
      <c r="L31" s="81">
        <v>64609.85</v>
      </c>
      <c r="M31" s="81">
        <v>76622.850000000006</v>
      </c>
      <c r="N31" s="81">
        <v>48100.32</v>
      </c>
      <c r="O31" s="81">
        <v>39310.43</v>
      </c>
      <c r="P31" s="81">
        <v>51179.75</v>
      </c>
      <c r="Q31" s="81">
        <v>27640.12</v>
      </c>
      <c r="R31" s="81">
        <v>140782.67000000001</v>
      </c>
      <c r="S31" s="81">
        <v>30676.21</v>
      </c>
      <c r="T31" s="81">
        <v>9501.99</v>
      </c>
      <c r="U31" s="81">
        <v>24392.799999999999</v>
      </c>
      <c r="V31" s="81">
        <v>55110.01</v>
      </c>
      <c r="W31" s="81">
        <v>35110.949999999997</v>
      </c>
      <c r="X31" s="82">
        <v>49370.73</v>
      </c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46" customFormat="1" ht="25" customHeight="1">
      <c r="A32" s="49"/>
      <c r="B32" s="88">
        <v>805</v>
      </c>
      <c r="C32" s="89" t="s">
        <v>37</v>
      </c>
      <c r="D32" s="90">
        <f>SUM(F32:$AS$32)</f>
        <v>8039.68</v>
      </c>
      <c r="E32" s="91">
        <v>0</v>
      </c>
      <c r="F32" s="92">
        <f>SUM(F33:F36)</f>
        <v>444.76</v>
      </c>
      <c r="G32" s="92">
        <f t="shared" ref="G32:T32" si="40">SUM(G33:G36)</f>
        <v>872.68</v>
      </c>
      <c r="H32" s="92">
        <f t="shared" si="40"/>
        <v>5.36</v>
      </c>
      <c r="I32" s="92">
        <f t="shared" si="40"/>
        <v>5.03</v>
      </c>
      <c r="J32" s="92">
        <f t="shared" si="40"/>
        <v>63.7</v>
      </c>
      <c r="K32" s="92">
        <f t="shared" si="40"/>
        <v>391.8</v>
      </c>
      <c r="L32" s="92">
        <f t="shared" si="40"/>
        <v>401.98</v>
      </c>
      <c r="M32" s="92">
        <f t="shared" si="40"/>
        <v>389.15</v>
      </c>
      <c r="N32" s="92">
        <f t="shared" si="40"/>
        <v>87.26</v>
      </c>
      <c r="O32" s="92">
        <f t="shared" si="40"/>
        <v>946.67000000000007</v>
      </c>
      <c r="P32" s="92">
        <f t="shared" si="40"/>
        <v>259.61</v>
      </c>
      <c r="Q32" s="92">
        <f t="shared" si="40"/>
        <v>239.57999999999998</v>
      </c>
      <c r="R32" s="92">
        <f t="shared" si="40"/>
        <v>683.83</v>
      </c>
      <c r="S32" s="92">
        <f t="shared" si="40"/>
        <v>805.4</v>
      </c>
      <c r="T32" s="92">
        <f t="shared" si="40"/>
        <v>1626.02</v>
      </c>
      <c r="U32" s="92">
        <f t="shared" ref="U32" si="41">SUM(U33:U36)</f>
        <v>169.98</v>
      </c>
      <c r="V32" s="92">
        <f t="shared" ref="V32" si="42">SUM(V33:V36)</f>
        <v>142.35</v>
      </c>
      <c r="W32" s="92">
        <f t="shared" ref="W32:X32" si="43">SUM(W33:W36)</f>
        <v>186.64</v>
      </c>
      <c r="X32" s="93">
        <f t="shared" si="43"/>
        <v>317.88</v>
      </c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46" customFormat="1" ht="25" customHeight="1">
      <c r="A33" s="76" t="s">
        <v>3</v>
      </c>
      <c r="B33" s="77"/>
      <c r="C33" s="78" t="s">
        <v>38</v>
      </c>
      <c r="D33" s="79">
        <f>SUM(F33:$AS$33)</f>
        <v>5043.68</v>
      </c>
      <c r="E33" s="80">
        <v>0</v>
      </c>
      <c r="F33" s="81">
        <v>24.76</v>
      </c>
      <c r="G33" s="81">
        <v>4.68</v>
      </c>
      <c r="H33" s="81">
        <v>5.36</v>
      </c>
      <c r="I33" s="81">
        <v>5.03</v>
      </c>
      <c r="J33" s="81">
        <v>7.7</v>
      </c>
      <c r="K33" s="81">
        <v>279.8</v>
      </c>
      <c r="L33" s="81">
        <v>177.98</v>
      </c>
      <c r="M33" s="81">
        <v>249.15</v>
      </c>
      <c r="N33" s="81">
        <v>87.26</v>
      </c>
      <c r="O33" s="81">
        <v>358.67</v>
      </c>
      <c r="P33" s="81">
        <v>147.61000000000001</v>
      </c>
      <c r="Q33" s="81">
        <v>127.58</v>
      </c>
      <c r="R33" s="81">
        <v>683.83</v>
      </c>
      <c r="S33" s="81">
        <v>721.4</v>
      </c>
      <c r="T33" s="81">
        <v>1626.02</v>
      </c>
      <c r="U33" s="81">
        <v>1.98</v>
      </c>
      <c r="V33" s="81">
        <v>86.35</v>
      </c>
      <c r="W33" s="81">
        <v>158.63999999999999</v>
      </c>
      <c r="X33" s="82">
        <v>289.88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46" customFormat="1" ht="25" customHeight="1">
      <c r="A34" s="76" t="s">
        <v>3</v>
      </c>
      <c r="B34" s="77"/>
      <c r="C34" s="78" t="s">
        <v>39</v>
      </c>
      <c r="D34" s="79">
        <f>SUM(F34:$AS$34)</f>
        <v>0</v>
      </c>
      <c r="E34" s="80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2">
        <v>0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46" customFormat="1" ht="25" customHeight="1">
      <c r="A35" s="76" t="s">
        <v>3</v>
      </c>
      <c r="B35" s="77"/>
      <c r="C35" s="78" t="s">
        <v>40</v>
      </c>
      <c r="D35" s="79">
        <f>SUM(F$34:$AS35)</f>
        <v>2996</v>
      </c>
      <c r="E35" s="80">
        <v>0</v>
      </c>
      <c r="F35" s="81">
        <v>420</v>
      </c>
      <c r="G35" s="81">
        <v>868</v>
      </c>
      <c r="H35" s="81">
        <v>0</v>
      </c>
      <c r="I35" s="81">
        <v>0</v>
      </c>
      <c r="J35" s="81">
        <v>56</v>
      </c>
      <c r="K35" s="81">
        <v>112</v>
      </c>
      <c r="L35" s="81">
        <v>224</v>
      </c>
      <c r="M35" s="81">
        <v>140</v>
      </c>
      <c r="N35" s="81">
        <v>0</v>
      </c>
      <c r="O35" s="81">
        <v>588</v>
      </c>
      <c r="P35" s="81">
        <v>112</v>
      </c>
      <c r="Q35" s="81">
        <v>112</v>
      </c>
      <c r="R35" s="81">
        <v>0</v>
      </c>
      <c r="S35" s="81">
        <v>84</v>
      </c>
      <c r="T35" s="81">
        <v>0</v>
      </c>
      <c r="U35" s="81">
        <v>168</v>
      </c>
      <c r="V35" s="81">
        <v>56</v>
      </c>
      <c r="W35" s="81">
        <v>28</v>
      </c>
      <c r="X35" s="82">
        <v>28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46" customFormat="1" ht="25" customHeight="1">
      <c r="A36" s="76"/>
      <c r="B36" s="77"/>
      <c r="C36" s="78" t="s">
        <v>41</v>
      </c>
      <c r="D36" s="79">
        <f>SUM(F36:$AS$36)</f>
        <v>0</v>
      </c>
      <c r="E36" s="80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2">
        <v>0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46" customFormat="1" ht="25" customHeight="1">
      <c r="A37" s="49"/>
      <c r="B37" s="41">
        <v>824</v>
      </c>
      <c r="C37" s="21" t="s">
        <v>42</v>
      </c>
      <c r="D37" s="22">
        <f>SUM(F37:$AS$37)</f>
        <v>734889.83000000007</v>
      </c>
      <c r="E37" s="23">
        <v>0</v>
      </c>
      <c r="F37" s="25">
        <v>2351.79</v>
      </c>
      <c r="G37" s="25">
        <v>6361.44</v>
      </c>
      <c r="H37" s="25">
        <v>95424</v>
      </c>
      <c r="I37" s="25">
        <v>49203</v>
      </c>
      <c r="J37" s="25">
        <v>0</v>
      </c>
      <c r="K37" s="25">
        <v>14110.74</v>
      </c>
      <c r="L37" s="25">
        <v>11928</v>
      </c>
      <c r="M37" s="25">
        <v>11928</v>
      </c>
      <c r="N37" s="25">
        <v>18829.650000000001</v>
      </c>
      <c r="O37" s="25">
        <v>44431.8</v>
      </c>
      <c r="P37" s="25">
        <v>0</v>
      </c>
      <c r="Q37" s="25">
        <v>167141.1</v>
      </c>
      <c r="R37" s="25">
        <v>29820</v>
      </c>
      <c r="S37" s="25">
        <v>206518.41</v>
      </c>
      <c r="T37" s="25">
        <v>0</v>
      </c>
      <c r="U37" s="25">
        <v>22420.400000000001</v>
      </c>
      <c r="V37" s="25">
        <v>26092.5</v>
      </c>
      <c r="W37" s="25">
        <v>5964</v>
      </c>
      <c r="X37" s="39">
        <v>22365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46" customFormat="1" ht="25" customHeight="1">
      <c r="A38" s="49"/>
      <c r="B38" s="41">
        <v>807</v>
      </c>
      <c r="C38" s="21" t="s">
        <v>43</v>
      </c>
      <c r="D38" s="22">
        <f>SUM(F38:$AS$38)</f>
        <v>2187696.4900000002</v>
      </c>
      <c r="E38" s="23">
        <v>0</v>
      </c>
      <c r="F38" s="25">
        <v>688518.64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233144.14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39">
        <v>1266033.71</v>
      </c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46" customFormat="1" ht="25" customHeight="1">
      <c r="A39" s="49"/>
      <c r="B39" s="41">
        <v>814</v>
      </c>
      <c r="C39" s="21" t="s">
        <v>44</v>
      </c>
      <c r="D39" s="22">
        <f>SUM(F39:$AS$39)</f>
        <v>1239917.8500000001</v>
      </c>
      <c r="E39" s="23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583773.17000000004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656144.68000000005</v>
      </c>
      <c r="T39" s="25">
        <v>0</v>
      </c>
      <c r="U39" s="25">
        <v>0</v>
      </c>
      <c r="V39" s="25">
        <v>0</v>
      </c>
      <c r="W39" s="25">
        <v>0</v>
      </c>
      <c r="X39" s="39">
        <v>0</v>
      </c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46" customFormat="1" ht="25" customHeight="1">
      <c r="A40" s="49"/>
      <c r="B40" s="41">
        <v>905</v>
      </c>
      <c r="C40" s="21" t="s">
        <v>45</v>
      </c>
      <c r="D40" s="22">
        <f>SUM(F40:$AS$40)</f>
        <v>385502.05</v>
      </c>
      <c r="E40" s="23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385502.05</v>
      </c>
      <c r="T40" s="25">
        <v>0</v>
      </c>
      <c r="U40" s="25">
        <v>0</v>
      </c>
      <c r="V40" s="25">
        <v>0</v>
      </c>
      <c r="W40" s="25">
        <v>0</v>
      </c>
      <c r="X40" s="39">
        <v>0</v>
      </c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46" customFormat="1" ht="25" customHeight="1">
      <c r="A41" s="49"/>
      <c r="B41" s="41">
        <v>940</v>
      </c>
      <c r="C41" s="21" t="s">
        <v>46</v>
      </c>
      <c r="D41" s="22">
        <f>SUM(F41:$AS$41)</f>
        <v>5399042.9800000004</v>
      </c>
      <c r="E41" s="23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5399042.9800000004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39">
        <v>0</v>
      </c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46" customFormat="1" ht="25" customHeight="1" thickBot="1">
      <c r="A42" s="49"/>
      <c r="B42" s="41"/>
      <c r="C42" s="94" t="s">
        <v>47</v>
      </c>
      <c r="D42" s="95">
        <f>SUM(F42:$AS$42)</f>
        <v>162970000</v>
      </c>
      <c r="E42" s="96">
        <v>0</v>
      </c>
      <c r="F42" s="97">
        <v>0</v>
      </c>
      <c r="G42" s="97">
        <v>0</v>
      </c>
      <c r="H42" s="97">
        <v>0</v>
      </c>
      <c r="I42" s="97">
        <v>5000000</v>
      </c>
      <c r="J42" s="97">
        <v>37147656</v>
      </c>
      <c r="K42" s="97">
        <v>10000000</v>
      </c>
      <c r="L42" s="97">
        <v>10000000</v>
      </c>
      <c r="M42" s="97">
        <v>15000000</v>
      </c>
      <c r="N42" s="97">
        <v>0</v>
      </c>
      <c r="O42" s="97">
        <v>30000000</v>
      </c>
      <c r="P42" s="97">
        <v>17822344</v>
      </c>
      <c r="Q42" s="97">
        <v>15000000</v>
      </c>
      <c r="R42" s="97">
        <v>10000000</v>
      </c>
      <c r="S42" s="97">
        <v>0</v>
      </c>
      <c r="T42" s="97">
        <v>13000000</v>
      </c>
      <c r="U42" s="97">
        <v>0</v>
      </c>
      <c r="V42" s="97">
        <v>0</v>
      </c>
      <c r="W42" s="97">
        <v>0</v>
      </c>
      <c r="X42" s="98">
        <v>0</v>
      </c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103" customFormat="1" ht="25" customHeight="1" thickBot="1">
      <c r="A43" s="99"/>
      <c r="B43" s="41"/>
      <c r="C43" s="100"/>
      <c r="D43" s="101"/>
      <c r="E43" s="101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56" customFormat="1" ht="25" customHeight="1">
      <c r="A44" s="55"/>
      <c r="B44" s="104"/>
      <c r="C44" s="14" t="s">
        <v>48</v>
      </c>
      <c r="D44" s="15">
        <f>SUM(D45:D60)-D46-D47-D49</f>
        <v>472472892.29999995</v>
      </c>
      <c r="E44" s="15">
        <v>0</v>
      </c>
      <c r="F44" s="15">
        <f t="shared" ref="F44:T44" si="44">SUM(F45:F60)-F46-F47-F49</f>
        <v>19701148.940000001</v>
      </c>
      <c r="G44" s="15">
        <f t="shared" si="44"/>
        <v>18836447.23</v>
      </c>
      <c r="H44" s="15">
        <f t="shared" si="44"/>
        <v>20513949.16</v>
      </c>
      <c r="I44" s="15">
        <f t="shared" si="44"/>
        <v>19846649.230000004</v>
      </c>
      <c r="J44" s="15">
        <f t="shared" si="44"/>
        <v>37980624.049999997</v>
      </c>
      <c r="K44" s="15">
        <f t="shared" si="44"/>
        <v>25850053.629999999</v>
      </c>
      <c r="L44" s="15">
        <f t="shared" si="44"/>
        <v>18925174.27</v>
      </c>
      <c r="M44" s="15">
        <f t="shared" si="44"/>
        <v>17472306.089999996</v>
      </c>
      <c r="N44" s="15">
        <f t="shared" si="44"/>
        <v>20288256.420000002</v>
      </c>
      <c r="O44" s="15">
        <f t="shared" si="44"/>
        <v>40201296.480000004</v>
      </c>
      <c r="P44" s="15">
        <f t="shared" si="44"/>
        <v>23710097.390000001</v>
      </c>
      <c r="Q44" s="15">
        <f t="shared" si="44"/>
        <v>20007583.540000003</v>
      </c>
      <c r="R44" s="15">
        <f t="shared" si="44"/>
        <v>20452154.41</v>
      </c>
      <c r="S44" s="15">
        <f t="shared" si="44"/>
        <v>18758304.480000004</v>
      </c>
      <c r="T44" s="15">
        <f t="shared" si="44"/>
        <v>36079035.109999999</v>
      </c>
      <c r="U44" s="15">
        <f t="shared" ref="U44" si="45">SUM(U45:U60)-U46-U47-U49</f>
        <v>19587021.639999997</v>
      </c>
      <c r="V44" s="15">
        <f t="shared" ref="V44" si="46">SUM(V45:V60)-V46-V47-V49</f>
        <v>24627936.73</v>
      </c>
      <c r="W44" s="15">
        <f t="shared" ref="W44:X44" si="47">SUM(W45:W60)-W46-W47-W49</f>
        <v>35415222.739999995</v>
      </c>
      <c r="X44" s="35">
        <f t="shared" si="47"/>
        <v>34219630.759999998</v>
      </c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46" customFormat="1" ht="25" customHeight="1">
      <c r="A45" s="49"/>
      <c r="B45" s="105">
        <v>735</v>
      </c>
      <c r="C45" s="16" t="s">
        <v>49</v>
      </c>
      <c r="D45" s="24">
        <f>SUM(F45:$AS$45)</f>
        <v>298321454.07000005</v>
      </c>
      <c r="E45" s="24">
        <v>0</v>
      </c>
      <c r="F45" s="26">
        <v>13521248.560000001</v>
      </c>
      <c r="G45" s="26">
        <v>12501193.369999999</v>
      </c>
      <c r="H45" s="26">
        <v>13662398.720000001</v>
      </c>
      <c r="I45" s="26">
        <v>13574755.9</v>
      </c>
      <c r="J45" s="26">
        <v>23829527.039999999</v>
      </c>
      <c r="K45" s="26">
        <v>13062083.42</v>
      </c>
      <c r="L45" s="26">
        <v>12767639.539999999</v>
      </c>
      <c r="M45" s="26">
        <v>11854976.779999999</v>
      </c>
      <c r="N45" s="26">
        <v>14056816.310000001</v>
      </c>
      <c r="O45" s="26">
        <v>25804310.43</v>
      </c>
      <c r="P45" s="26">
        <v>13810218.91</v>
      </c>
      <c r="Q45" s="26">
        <v>13489296.92</v>
      </c>
      <c r="R45" s="26">
        <v>13918576.4</v>
      </c>
      <c r="S45" s="26">
        <v>12442398.1</v>
      </c>
      <c r="T45" s="26">
        <v>23437119.329999998</v>
      </c>
      <c r="U45" s="26">
        <v>11970131.51</v>
      </c>
      <c r="V45" s="26">
        <v>13383470.859999999</v>
      </c>
      <c r="W45" s="26">
        <v>19483343.719999999</v>
      </c>
      <c r="X45" s="36">
        <v>21751948.25</v>
      </c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46" customFormat="1" ht="25" customHeight="1">
      <c r="A46" s="76" t="s">
        <v>3</v>
      </c>
      <c r="B46" s="106"/>
      <c r="C46" s="107" t="s">
        <v>50</v>
      </c>
      <c r="D46" s="79">
        <f>SUM(F46:$AS$46)</f>
        <v>0</v>
      </c>
      <c r="E46" s="80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81">
        <v>0</v>
      </c>
      <c r="R46" s="81">
        <v>0</v>
      </c>
      <c r="S46" s="81">
        <v>0</v>
      </c>
      <c r="T46" s="81">
        <v>0</v>
      </c>
      <c r="U46" s="81">
        <v>0</v>
      </c>
      <c r="V46" s="81">
        <v>0</v>
      </c>
      <c r="W46" s="81">
        <v>0</v>
      </c>
      <c r="X46" s="82">
        <v>0</v>
      </c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6" customFormat="1" ht="25" customHeight="1">
      <c r="A47" s="76" t="s">
        <v>3</v>
      </c>
      <c r="B47" s="106"/>
      <c r="C47" s="107" t="s">
        <v>51</v>
      </c>
      <c r="D47" s="79">
        <f>SUM(F47:$AS$47)</f>
        <v>0</v>
      </c>
      <c r="E47" s="80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v>0</v>
      </c>
      <c r="X47" s="82">
        <v>0</v>
      </c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6" customFormat="1" ht="25" customHeight="1">
      <c r="A48" s="49"/>
      <c r="B48" s="104">
        <v>735</v>
      </c>
      <c r="C48" s="16" t="s">
        <v>52</v>
      </c>
      <c r="D48" s="24">
        <f>SUM(F48:$AS$48)</f>
        <v>146467119.98000002</v>
      </c>
      <c r="E48" s="24">
        <v>0</v>
      </c>
      <c r="F48" s="26">
        <v>6106752.2899999991</v>
      </c>
      <c r="G48" s="26">
        <v>6251712.129999999</v>
      </c>
      <c r="H48" s="26">
        <v>6303082.2800000003</v>
      </c>
      <c r="I48" s="26">
        <v>6203798.5899999999</v>
      </c>
      <c r="J48" s="26">
        <v>12346628.83</v>
      </c>
      <c r="K48" s="26">
        <v>6018328.7400000002</v>
      </c>
      <c r="L48" s="26">
        <v>6102013.2399999993</v>
      </c>
      <c r="M48" s="26">
        <v>6362073.3199999994</v>
      </c>
      <c r="N48" s="26">
        <v>6462013.7899999991</v>
      </c>
      <c r="O48" s="26">
        <v>13558440.630000001</v>
      </c>
      <c r="P48" s="26">
        <v>6264543.4699999997</v>
      </c>
      <c r="Q48" s="26">
        <v>6461483.1799999997</v>
      </c>
      <c r="R48" s="26">
        <v>6269814.2599999998</v>
      </c>
      <c r="S48" s="26">
        <v>5600265.1400000006</v>
      </c>
      <c r="T48" s="26">
        <v>11813670.439999999</v>
      </c>
      <c r="U48" s="26">
        <v>6914900.8599999994</v>
      </c>
      <c r="V48" s="26">
        <v>6130870.459999999</v>
      </c>
      <c r="W48" s="26">
        <v>9518456.9000000004</v>
      </c>
      <c r="X48" s="36">
        <v>11778271.43</v>
      </c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49" s="46" customFormat="1" ht="25" customHeight="1">
      <c r="A49" s="76" t="s">
        <v>3</v>
      </c>
      <c r="B49" s="106"/>
      <c r="C49" s="107" t="s">
        <v>53</v>
      </c>
      <c r="D49" s="79">
        <f>SUM(F49:$AS$49)</f>
        <v>48122547.039999999</v>
      </c>
      <c r="E49" s="80">
        <v>0</v>
      </c>
      <c r="F49" s="81">
        <v>110954.48</v>
      </c>
      <c r="G49" s="81">
        <v>3119421.06</v>
      </c>
      <c r="H49" s="81">
        <v>3117007.5300000003</v>
      </c>
      <c r="I49" s="81">
        <v>3117773.83</v>
      </c>
      <c r="J49" s="81">
        <v>3117773.4400000004</v>
      </c>
      <c r="K49" s="81">
        <v>106548.3</v>
      </c>
      <c r="L49" s="81">
        <v>2976104.98</v>
      </c>
      <c r="M49" s="81">
        <v>2975258.9899999998</v>
      </c>
      <c r="N49" s="81">
        <v>2975632.23</v>
      </c>
      <c r="O49" s="81">
        <v>2975259.2199999997</v>
      </c>
      <c r="P49" s="81">
        <v>96019.459999999992</v>
      </c>
      <c r="Q49" s="81">
        <v>3914211.9099999997</v>
      </c>
      <c r="R49" s="81">
        <v>3913203.9</v>
      </c>
      <c r="S49" s="81">
        <v>3913205.38</v>
      </c>
      <c r="T49" s="81">
        <v>85088.28</v>
      </c>
      <c r="U49" s="81">
        <v>2903162.3899999997</v>
      </c>
      <c r="V49" s="81">
        <v>2901974.1599999997</v>
      </c>
      <c r="W49" s="81">
        <v>2901974.86</v>
      </c>
      <c r="X49" s="82">
        <v>2901972.64</v>
      </c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46" customFormat="1" ht="25" customHeight="1">
      <c r="A50" s="49"/>
      <c r="B50" s="104">
        <v>723</v>
      </c>
      <c r="C50" s="16" t="s">
        <v>54</v>
      </c>
      <c r="D50" s="24">
        <f>SUM(F50:$AS$50)</f>
        <v>111353.75999999998</v>
      </c>
      <c r="E50" s="24">
        <v>0</v>
      </c>
      <c r="F50" s="25">
        <v>16047.55</v>
      </c>
      <c r="G50" s="25">
        <v>3432.39</v>
      </c>
      <c r="H50" s="25">
        <v>3432.39</v>
      </c>
      <c r="I50" s="25">
        <v>3432.39</v>
      </c>
      <c r="J50" s="25">
        <v>10526</v>
      </c>
      <c r="K50" s="25">
        <v>3546.78</v>
      </c>
      <c r="L50" s="25">
        <v>3546.78</v>
      </c>
      <c r="M50" s="25">
        <v>3546.78</v>
      </c>
      <c r="N50" s="25">
        <v>3546.78</v>
      </c>
      <c r="O50" s="25">
        <v>10640.34</v>
      </c>
      <c r="P50" s="25">
        <v>3546.78</v>
      </c>
      <c r="Q50" s="25">
        <v>3546.78</v>
      </c>
      <c r="R50" s="25">
        <v>3546.78</v>
      </c>
      <c r="S50" s="25">
        <v>3546.78</v>
      </c>
      <c r="T50" s="25">
        <v>10640.34</v>
      </c>
      <c r="U50" s="25">
        <v>3546.78</v>
      </c>
      <c r="V50" s="25">
        <v>3546.78</v>
      </c>
      <c r="W50" s="25">
        <v>7093.56</v>
      </c>
      <c r="X50" s="39">
        <v>10641</v>
      </c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46" customFormat="1" ht="25" customHeight="1">
      <c r="A51" s="49"/>
      <c r="B51" s="104">
        <v>733</v>
      </c>
      <c r="C51" s="21" t="s">
        <v>55</v>
      </c>
      <c r="D51" s="22">
        <f>SUM(F51:$AS$51)</f>
        <v>2777758.4</v>
      </c>
      <c r="E51" s="23">
        <v>0</v>
      </c>
      <c r="F51" s="25">
        <v>500</v>
      </c>
      <c r="G51" s="25">
        <v>500</v>
      </c>
      <c r="H51" s="25">
        <v>500</v>
      </c>
      <c r="I51" s="25">
        <v>500</v>
      </c>
      <c r="J51" s="25">
        <v>733620.88</v>
      </c>
      <c r="K51" s="25">
        <v>33500</v>
      </c>
      <c r="L51" s="25">
        <v>500</v>
      </c>
      <c r="M51" s="25">
        <v>500</v>
      </c>
      <c r="N51" s="25">
        <v>500</v>
      </c>
      <c r="O51" s="25">
        <v>416492.91</v>
      </c>
      <c r="P51" s="25">
        <v>500</v>
      </c>
      <c r="Q51" s="25">
        <v>500</v>
      </c>
      <c r="R51" s="25">
        <v>500</v>
      </c>
      <c r="S51" s="25">
        <v>500</v>
      </c>
      <c r="T51" s="25">
        <v>815815.61</v>
      </c>
      <c r="U51" s="25">
        <v>500</v>
      </c>
      <c r="V51" s="25">
        <v>500</v>
      </c>
      <c r="W51" s="25">
        <v>1000</v>
      </c>
      <c r="X51" s="39">
        <v>770829</v>
      </c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46" customFormat="1" ht="25" customHeight="1">
      <c r="A52" s="49"/>
      <c r="B52" s="104">
        <v>731</v>
      </c>
      <c r="C52" s="16" t="s">
        <v>56</v>
      </c>
      <c r="D52" s="24">
        <f>SUM(F52:$AS$52)</f>
        <v>3014143.05</v>
      </c>
      <c r="E52" s="24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3014143.05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36">
        <v>0</v>
      </c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46" customFormat="1" ht="25" customHeight="1">
      <c r="A53" s="49"/>
      <c r="B53" s="104">
        <v>727</v>
      </c>
      <c r="C53" s="16" t="s">
        <v>57</v>
      </c>
      <c r="D53" s="24">
        <f>SUM(F53:$AS$53)</f>
        <v>453907.14</v>
      </c>
      <c r="E53" s="24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205251.99</v>
      </c>
      <c r="P53" s="26">
        <v>52556.6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36">
        <v>196098.55000000002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46" customFormat="1" ht="25" customHeight="1">
      <c r="A54" s="49"/>
      <c r="B54" s="104">
        <v>715</v>
      </c>
      <c r="C54" s="21" t="s">
        <v>58</v>
      </c>
      <c r="D54" s="22">
        <f>SUM(F54:$AS$54)</f>
        <v>1229024.3400000001</v>
      </c>
      <c r="E54" s="23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578643.20000000007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645448.48</v>
      </c>
      <c r="V54" s="26">
        <v>4932.66</v>
      </c>
      <c r="W54" s="26">
        <v>0</v>
      </c>
      <c r="X54" s="36">
        <v>0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1:49" s="46" customFormat="1" ht="25" customHeight="1">
      <c r="A55" s="49"/>
      <c r="B55" s="104" t="s">
        <v>0</v>
      </c>
      <c r="C55" s="21" t="s">
        <v>59</v>
      </c>
      <c r="D55" s="22">
        <f>SUM(F55:$AS$55)</f>
        <v>943416.09000000008</v>
      </c>
      <c r="E55" s="23">
        <v>0</v>
      </c>
      <c r="F55" s="26">
        <v>56600.54</v>
      </c>
      <c r="G55" s="26">
        <v>70223.34</v>
      </c>
      <c r="H55" s="26">
        <v>108242.5</v>
      </c>
      <c r="I55" s="26">
        <v>61447.35</v>
      </c>
      <c r="J55" s="26">
        <v>49068.639999999999</v>
      </c>
      <c r="K55" s="26">
        <v>25161.32</v>
      </c>
      <c r="L55" s="26">
        <v>44973.71</v>
      </c>
      <c r="M55" s="26">
        <v>69940.05</v>
      </c>
      <c r="N55" s="26">
        <v>46391.360000000008</v>
      </c>
      <c r="O55" s="26">
        <v>36383.9</v>
      </c>
      <c r="P55" s="26">
        <v>32496.400000000001</v>
      </c>
      <c r="Q55" s="26">
        <v>31712.13</v>
      </c>
      <c r="R55" s="26">
        <v>79547.45</v>
      </c>
      <c r="S55" s="26">
        <v>34280.590000000004</v>
      </c>
      <c r="T55" s="26">
        <v>1789.3899999999999</v>
      </c>
      <c r="U55" s="26">
        <v>34258.81</v>
      </c>
      <c r="V55" s="26">
        <v>70777.64</v>
      </c>
      <c r="W55" s="26">
        <v>45919.18</v>
      </c>
      <c r="X55" s="36">
        <v>44201.79</v>
      </c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46" customFormat="1" ht="25" customHeight="1">
      <c r="A56" s="49"/>
      <c r="B56" s="104" t="s">
        <v>1</v>
      </c>
      <c r="C56" s="21" t="s">
        <v>60</v>
      </c>
      <c r="D56" s="22">
        <f>SUM(F56:$AS$56)</f>
        <v>1898279.75</v>
      </c>
      <c r="E56" s="23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1887386.31</v>
      </c>
      <c r="L56" s="26">
        <v>0</v>
      </c>
      <c r="M56" s="26">
        <v>5129.97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5722.2</v>
      </c>
      <c r="V56" s="26">
        <v>41.27</v>
      </c>
      <c r="W56" s="26">
        <v>0</v>
      </c>
      <c r="X56" s="36">
        <v>0</v>
      </c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46" customFormat="1" ht="25" customHeight="1">
      <c r="A57" s="49"/>
      <c r="B57" s="104">
        <v>740</v>
      </c>
      <c r="C57" s="21" t="s">
        <v>61</v>
      </c>
      <c r="D57" s="22">
        <f>SUM(F$57:$AS57)</f>
        <v>311625</v>
      </c>
      <c r="E57" s="23">
        <v>0</v>
      </c>
      <c r="F57" s="26">
        <v>0</v>
      </c>
      <c r="G57" s="26">
        <v>9348</v>
      </c>
      <c r="H57" s="26">
        <v>2907</v>
      </c>
      <c r="I57" s="26">
        <v>2715</v>
      </c>
      <c r="J57" s="26">
        <v>2352</v>
      </c>
      <c r="K57" s="26">
        <v>2814</v>
      </c>
      <c r="L57" s="26">
        <v>6501</v>
      </c>
      <c r="M57" s="26">
        <v>3273</v>
      </c>
      <c r="N57" s="26">
        <v>2952</v>
      </c>
      <c r="O57" s="26">
        <v>2595</v>
      </c>
      <c r="P57" s="26">
        <v>2520</v>
      </c>
      <c r="Q57" s="26">
        <v>6810</v>
      </c>
      <c r="R57" s="26">
        <v>2103</v>
      </c>
      <c r="S57" s="26">
        <v>2553</v>
      </c>
      <c r="T57" s="26">
        <v>0</v>
      </c>
      <c r="U57" s="26">
        <v>12513</v>
      </c>
      <c r="V57" s="26">
        <v>241833</v>
      </c>
      <c r="W57" s="26">
        <v>3069</v>
      </c>
      <c r="X57" s="36">
        <v>4767</v>
      </c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46" customFormat="1" ht="25" customHeight="1">
      <c r="A58" s="49"/>
      <c r="B58" s="104">
        <v>734</v>
      </c>
      <c r="C58" s="16" t="s">
        <v>62</v>
      </c>
      <c r="D58" s="12">
        <f>SUM(F58:$AS$58)</f>
        <v>911103.07000000007</v>
      </c>
      <c r="E58" s="13">
        <v>0</v>
      </c>
      <c r="F58" s="26">
        <v>0</v>
      </c>
      <c r="G58" s="26">
        <v>0</v>
      </c>
      <c r="H58" s="26">
        <v>422386.27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488716.79999999999</v>
      </c>
      <c r="T58" s="26">
        <v>0</v>
      </c>
      <c r="U58" s="26">
        <v>0</v>
      </c>
      <c r="V58" s="26">
        <v>0</v>
      </c>
      <c r="W58" s="26">
        <v>0</v>
      </c>
      <c r="X58" s="36">
        <v>0</v>
      </c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46" customFormat="1" ht="25" customHeight="1">
      <c r="A59" s="49"/>
      <c r="B59" s="104" t="s">
        <v>2</v>
      </c>
      <c r="C59" s="21" t="s">
        <v>63</v>
      </c>
      <c r="D59" s="22">
        <f>SUM(F59:$AS$59)</f>
        <v>1837823.59</v>
      </c>
      <c r="E59" s="23">
        <v>0</v>
      </c>
      <c r="F59" s="26">
        <v>0</v>
      </c>
      <c r="G59" s="26">
        <v>38</v>
      </c>
      <c r="H59" s="26">
        <v>0</v>
      </c>
      <c r="I59" s="26">
        <v>0</v>
      </c>
      <c r="J59" s="26">
        <v>1008900.6599999999</v>
      </c>
      <c r="K59" s="26">
        <v>0</v>
      </c>
      <c r="L59" s="26">
        <v>0</v>
      </c>
      <c r="M59" s="26">
        <v>340</v>
      </c>
      <c r="N59" s="26">
        <v>0</v>
      </c>
      <c r="O59" s="26">
        <v>67802.45</v>
      </c>
      <c r="P59" s="26">
        <v>529572.18000000005</v>
      </c>
      <c r="Q59" s="26">
        <v>278.60000000000002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36">
        <v>230891.7</v>
      </c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46" customFormat="1" ht="25" customHeight="1" thickBot="1">
      <c r="A60" s="49"/>
      <c r="B60" s="104"/>
      <c r="C60" s="17" t="s">
        <v>64</v>
      </c>
      <c r="D60" s="10">
        <f>SUM(F60:$AS$60)</f>
        <v>14195884.059999999</v>
      </c>
      <c r="E60" s="11">
        <v>0</v>
      </c>
      <c r="F60" s="27">
        <v>0</v>
      </c>
      <c r="G60" s="27">
        <v>0</v>
      </c>
      <c r="H60" s="27">
        <v>11000</v>
      </c>
      <c r="I60" s="27">
        <v>0</v>
      </c>
      <c r="J60" s="27">
        <v>0</v>
      </c>
      <c r="K60" s="27">
        <v>4817233.0599999996</v>
      </c>
      <c r="L60" s="27">
        <v>0</v>
      </c>
      <c r="M60" s="27">
        <v>-1406117.01</v>
      </c>
      <c r="N60" s="27">
        <v>-283963.82</v>
      </c>
      <c r="O60" s="27">
        <v>99378.83</v>
      </c>
      <c r="P60" s="27">
        <v>0</v>
      </c>
      <c r="Q60" s="27">
        <v>13955.930000000168</v>
      </c>
      <c r="R60" s="27">
        <v>178066.52</v>
      </c>
      <c r="S60" s="27">
        <v>186044.07</v>
      </c>
      <c r="T60" s="27">
        <v>0</v>
      </c>
      <c r="U60" s="27">
        <v>0</v>
      </c>
      <c r="V60" s="27">
        <v>4791964.0600000005</v>
      </c>
      <c r="W60" s="27">
        <v>6356340.379999998</v>
      </c>
      <c r="X60" s="37">
        <v>-568017.96</v>
      </c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112" customFormat="1" ht="25" customHeight="1" thickBot="1">
      <c r="A61" s="108"/>
      <c r="B61" s="41"/>
      <c r="C61" s="109"/>
      <c r="D61" s="110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56" customFormat="1" ht="25" customHeight="1">
      <c r="A62" s="55"/>
      <c r="B62" s="41"/>
      <c r="C62" s="14" t="s">
        <v>65</v>
      </c>
      <c r="D62" s="15">
        <f>SUM(D63:D78)-D64-D65-D67</f>
        <v>467451682.14999992</v>
      </c>
      <c r="E62" s="15">
        <v>0</v>
      </c>
      <c r="F62" s="15">
        <f t="shared" ref="F62:T62" si="48">SUM(F63:F78)-F64-F65-F67</f>
        <v>19701148.940000001</v>
      </c>
      <c r="G62" s="15">
        <f t="shared" si="48"/>
        <v>18836447.23</v>
      </c>
      <c r="H62" s="15">
        <f t="shared" si="48"/>
        <v>20513949.16</v>
      </c>
      <c r="I62" s="15">
        <f t="shared" si="48"/>
        <v>19846649.230000004</v>
      </c>
      <c r="J62" s="15">
        <f t="shared" si="48"/>
        <v>37980624.049999997</v>
      </c>
      <c r="K62" s="15">
        <f t="shared" si="48"/>
        <v>25850053.629999999</v>
      </c>
      <c r="L62" s="15">
        <f t="shared" si="48"/>
        <v>18925174.27</v>
      </c>
      <c r="M62" s="15">
        <f t="shared" si="48"/>
        <v>17472306.089999996</v>
      </c>
      <c r="N62" s="15">
        <f t="shared" si="48"/>
        <v>20288256.420000002</v>
      </c>
      <c r="O62" s="15">
        <f t="shared" si="48"/>
        <v>40201296.480000004</v>
      </c>
      <c r="P62" s="15">
        <f t="shared" si="48"/>
        <v>23710097.390000001</v>
      </c>
      <c r="Q62" s="15">
        <f t="shared" si="48"/>
        <v>20007583.540000003</v>
      </c>
      <c r="R62" s="15">
        <f t="shared" si="48"/>
        <v>20452154.41</v>
      </c>
      <c r="S62" s="15">
        <f t="shared" si="48"/>
        <v>18758304.480000004</v>
      </c>
      <c r="T62" s="15">
        <f t="shared" si="48"/>
        <v>33821686.109999999</v>
      </c>
      <c r="U62" s="15">
        <f t="shared" ref="U62" si="49">SUM(U63:U78)-U64-U65-U67</f>
        <v>21844369.639999997</v>
      </c>
      <c r="V62" s="15">
        <f t="shared" ref="V62" si="50">SUM(V63:V78)-V64-V65-V67</f>
        <v>24627936.73</v>
      </c>
      <c r="W62" s="15">
        <f t="shared" ref="W62:X62" si="51">SUM(W63:W78)-W64-W65-W67</f>
        <v>35415222.739999995</v>
      </c>
      <c r="X62" s="35">
        <f t="shared" si="51"/>
        <v>29198421.609999999</v>
      </c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46" customFormat="1" ht="25" customHeight="1">
      <c r="A63" s="40"/>
      <c r="B63" s="41"/>
      <c r="C63" s="16" t="s">
        <v>49</v>
      </c>
      <c r="D63" s="12">
        <f>SUM(F63:$AS$63)</f>
        <v>295184948</v>
      </c>
      <c r="E63" s="13">
        <v>0</v>
      </c>
      <c r="F63" s="26">
        <v>13521248.560000001</v>
      </c>
      <c r="G63" s="26">
        <v>12501193.369999999</v>
      </c>
      <c r="H63" s="26">
        <v>13662398.720000001</v>
      </c>
      <c r="I63" s="26">
        <v>13574755.9</v>
      </c>
      <c r="J63" s="26">
        <v>23829527.039999999</v>
      </c>
      <c r="K63" s="26">
        <v>13062083.42</v>
      </c>
      <c r="L63" s="26">
        <v>12767639.539999999</v>
      </c>
      <c r="M63" s="26">
        <v>11854976.779999999</v>
      </c>
      <c r="N63" s="26">
        <v>14056816.310000001</v>
      </c>
      <c r="O63" s="26">
        <v>25804310.43</v>
      </c>
      <c r="P63" s="26">
        <v>13810218.91</v>
      </c>
      <c r="Q63" s="26">
        <v>13489296.92</v>
      </c>
      <c r="R63" s="26">
        <v>13918576.4</v>
      </c>
      <c r="S63" s="26">
        <v>12442398.1</v>
      </c>
      <c r="T63" s="26">
        <v>21988993.890000001</v>
      </c>
      <c r="U63" s="26">
        <v>13418256.51</v>
      </c>
      <c r="V63" s="26">
        <v>13383470.859999999</v>
      </c>
      <c r="W63" s="26">
        <v>19483343.719999999</v>
      </c>
      <c r="X63" s="36">
        <v>18615442.620000001</v>
      </c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46" customFormat="1" ht="25" customHeight="1">
      <c r="A64" s="113" t="s">
        <v>3</v>
      </c>
      <c r="B64" s="88"/>
      <c r="C64" s="107" t="s">
        <v>66</v>
      </c>
      <c r="D64" s="79">
        <f>SUM(F64:$AS$64)</f>
        <v>0</v>
      </c>
      <c r="E64" s="80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81">
        <v>0</v>
      </c>
      <c r="W64" s="81">
        <v>0</v>
      </c>
      <c r="X64" s="82">
        <v>0</v>
      </c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46" customFormat="1" ht="25" customHeight="1">
      <c r="A65" s="113" t="s">
        <v>3</v>
      </c>
      <c r="B65" s="77"/>
      <c r="C65" s="107" t="s">
        <v>51</v>
      </c>
      <c r="D65" s="79">
        <f>SUM(F65:$AS$65)</f>
        <v>0</v>
      </c>
      <c r="E65" s="80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81">
        <v>0</v>
      </c>
      <c r="R65" s="81">
        <v>0</v>
      </c>
      <c r="S65" s="81">
        <v>0</v>
      </c>
      <c r="T65" s="81">
        <v>0</v>
      </c>
      <c r="U65" s="81">
        <v>0</v>
      </c>
      <c r="V65" s="81">
        <v>0</v>
      </c>
      <c r="W65" s="81">
        <v>0</v>
      </c>
      <c r="X65" s="82">
        <v>0</v>
      </c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46" customFormat="1" ht="25" customHeight="1">
      <c r="A66" s="40"/>
      <c r="B66" s="41"/>
      <c r="C66" s="16" t="s">
        <v>52</v>
      </c>
      <c r="D66" s="24">
        <f>SUM(F66:$AS$66)</f>
        <v>144585573.43000001</v>
      </c>
      <c r="E66" s="24">
        <v>0</v>
      </c>
      <c r="F66" s="26">
        <v>6106752.2899999991</v>
      </c>
      <c r="G66" s="26">
        <v>6251712.129999999</v>
      </c>
      <c r="H66" s="26">
        <v>6303082.2800000003</v>
      </c>
      <c r="I66" s="26">
        <v>6203798.5899999999</v>
      </c>
      <c r="J66" s="26">
        <v>12346628.83</v>
      </c>
      <c r="K66" s="26">
        <v>6018328.7400000002</v>
      </c>
      <c r="L66" s="26">
        <v>6102013.2399999993</v>
      </c>
      <c r="M66" s="26">
        <v>6362073.3199999994</v>
      </c>
      <c r="N66" s="26">
        <v>6462013.7899999991</v>
      </c>
      <c r="O66" s="26">
        <v>13558440.630000001</v>
      </c>
      <c r="P66" s="26">
        <v>6264543.4699999997</v>
      </c>
      <c r="Q66" s="26">
        <v>6461483.1799999997</v>
      </c>
      <c r="R66" s="26">
        <v>6269814.2599999998</v>
      </c>
      <c r="S66" s="26">
        <v>5600265.1400000006</v>
      </c>
      <c r="T66" s="26">
        <v>11005863.26</v>
      </c>
      <c r="U66" s="26">
        <v>7722707.8599999994</v>
      </c>
      <c r="V66" s="26">
        <v>6130870.459999999</v>
      </c>
      <c r="W66" s="26">
        <v>9518456.9000000004</v>
      </c>
      <c r="X66" s="36">
        <v>9896725.0600000005</v>
      </c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46" customFormat="1" ht="25" customHeight="1">
      <c r="A67" s="113" t="s">
        <v>3</v>
      </c>
      <c r="B67" s="77"/>
      <c r="C67" s="107" t="s">
        <v>53</v>
      </c>
      <c r="D67" s="79">
        <f>SUM(F67:$AS$67)</f>
        <v>48122547.039999999</v>
      </c>
      <c r="E67" s="80">
        <v>0</v>
      </c>
      <c r="F67" s="81">
        <v>110954.48</v>
      </c>
      <c r="G67" s="81">
        <v>3119421.06</v>
      </c>
      <c r="H67" s="81">
        <v>3117007.5300000003</v>
      </c>
      <c r="I67" s="81">
        <v>3117773.83</v>
      </c>
      <c r="J67" s="81">
        <v>3117773.4400000004</v>
      </c>
      <c r="K67" s="81">
        <v>106548.3</v>
      </c>
      <c r="L67" s="81">
        <v>2976104.98</v>
      </c>
      <c r="M67" s="81">
        <v>2975258.9899999998</v>
      </c>
      <c r="N67" s="81">
        <v>2975632.23</v>
      </c>
      <c r="O67" s="81">
        <v>2975259.2199999997</v>
      </c>
      <c r="P67" s="81">
        <v>96019.459999999992</v>
      </c>
      <c r="Q67" s="81">
        <v>3914211.9099999997</v>
      </c>
      <c r="R67" s="81">
        <v>3913203.9</v>
      </c>
      <c r="S67" s="81">
        <v>3913205.38</v>
      </c>
      <c r="T67" s="81">
        <v>85088.28</v>
      </c>
      <c r="U67" s="81">
        <v>2903162.3899999997</v>
      </c>
      <c r="V67" s="81">
        <v>2901974.1599999997</v>
      </c>
      <c r="W67" s="81">
        <v>2901974.86</v>
      </c>
      <c r="X67" s="82">
        <v>2901972.64</v>
      </c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46" customFormat="1" ht="25" customHeight="1">
      <c r="A68" s="40"/>
      <c r="B68" s="41"/>
      <c r="C68" s="16" t="s">
        <v>54</v>
      </c>
      <c r="D68" s="12">
        <f>SUM(F68:$AS$68)</f>
        <v>108586.22999999998</v>
      </c>
      <c r="E68" s="13">
        <v>0</v>
      </c>
      <c r="F68" s="26">
        <v>16047.55</v>
      </c>
      <c r="G68" s="26">
        <v>3432.39</v>
      </c>
      <c r="H68" s="26">
        <v>3432.39</v>
      </c>
      <c r="I68" s="26">
        <v>3432.39</v>
      </c>
      <c r="J68" s="26">
        <v>10526</v>
      </c>
      <c r="K68" s="26">
        <v>3546.78</v>
      </c>
      <c r="L68" s="26">
        <v>3546.78</v>
      </c>
      <c r="M68" s="26">
        <v>3546.78</v>
      </c>
      <c r="N68" s="26">
        <v>3546.78</v>
      </c>
      <c r="O68" s="26">
        <v>10640.34</v>
      </c>
      <c r="P68" s="26">
        <v>3546.78</v>
      </c>
      <c r="Q68" s="26">
        <v>3546.78</v>
      </c>
      <c r="R68" s="26">
        <v>3546.78</v>
      </c>
      <c r="S68" s="26">
        <v>3546.78</v>
      </c>
      <c r="T68" s="26">
        <v>9398.9599999999991</v>
      </c>
      <c r="U68" s="26">
        <v>4787.7800000000007</v>
      </c>
      <c r="V68" s="26">
        <v>3546.78</v>
      </c>
      <c r="W68" s="26">
        <v>7093.56</v>
      </c>
      <c r="X68" s="36">
        <v>7873.85</v>
      </c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46" customFormat="1" ht="25" customHeight="1">
      <c r="A69" s="40"/>
      <c r="B69" s="41"/>
      <c r="C69" s="21" t="s">
        <v>55</v>
      </c>
      <c r="D69" s="22">
        <f>SUM(F69:$AS$69)</f>
        <v>2777368.4</v>
      </c>
      <c r="E69" s="23">
        <v>0</v>
      </c>
      <c r="F69" s="25">
        <v>500</v>
      </c>
      <c r="G69" s="25">
        <v>500</v>
      </c>
      <c r="H69" s="25">
        <v>500</v>
      </c>
      <c r="I69" s="25">
        <v>500</v>
      </c>
      <c r="J69" s="25">
        <v>733620.88</v>
      </c>
      <c r="K69" s="25">
        <v>33500</v>
      </c>
      <c r="L69" s="25">
        <v>500</v>
      </c>
      <c r="M69" s="25">
        <v>500</v>
      </c>
      <c r="N69" s="25">
        <v>500</v>
      </c>
      <c r="O69" s="25">
        <v>416492.91</v>
      </c>
      <c r="P69" s="25">
        <v>500</v>
      </c>
      <c r="Q69" s="25">
        <v>500</v>
      </c>
      <c r="R69" s="25">
        <v>500</v>
      </c>
      <c r="S69" s="25">
        <v>500</v>
      </c>
      <c r="T69" s="25">
        <v>815640.61</v>
      </c>
      <c r="U69" s="25">
        <v>675</v>
      </c>
      <c r="V69" s="25">
        <v>500</v>
      </c>
      <c r="W69" s="25">
        <v>1000</v>
      </c>
      <c r="X69" s="39">
        <v>770439</v>
      </c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46" customFormat="1" ht="25" customHeight="1">
      <c r="A70" s="40"/>
      <c r="B70" s="41"/>
      <c r="C70" s="16" t="s">
        <v>56</v>
      </c>
      <c r="D70" s="12">
        <f>SUM(F70:$AS$70)</f>
        <v>3014143.05</v>
      </c>
      <c r="E70" s="13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3014143.05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36">
        <v>0</v>
      </c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46" customFormat="1" ht="25" customHeight="1">
      <c r="A71" s="40"/>
      <c r="B71" s="41"/>
      <c r="C71" s="16" t="s">
        <v>57</v>
      </c>
      <c r="D71" s="12">
        <f>SUM(F71:$AS$71)</f>
        <v>453907.14</v>
      </c>
      <c r="E71" s="13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205251.99</v>
      </c>
      <c r="P71" s="26">
        <v>52556.6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36">
        <v>196098.55000000002</v>
      </c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46" customFormat="1" ht="25" customHeight="1">
      <c r="A72" s="40"/>
      <c r="B72" s="41"/>
      <c r="C72" s="21" t="s">
        <v>58</v>
      </c>
      <c r="D72" s="22">
        <f>SUM(F72:$AS$72)</f>
        <v>1229024.3400000001</v>
      </c>
      <c r="E72" s="23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578643.20000000007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645448.48</v>
      </c>
      <c r="V72" s="25">
        <v>4932.66</v>
      </c>
      <c r="W72" s="25">
        <v>0</v>
      </c>
      <c r="X72" s="39">
        <v>0</v>
      </c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46" customFormat="1" ht="25" customHeight="1">
      <c r="A73" s="40"/>
      <c r="B73" s="41"/>
      <c r="C73" s="21" t="s">
        <v>59</v>
      </c>
      <c r="D73" s="22">
        <f>SUM(F73:$AS$73)</f>
        <v>943416.09000000008</v>
      </c>
      <c r="E73" s="23">
        <v>0</v>
      </c>
      <c r="F73" s="25">
        <v>56600.54</v>
      </c>
      <c r="G73" s="25">
        <v>70223.34</v>
      </c>
      <c r="H73" s="25">
        <v>108242.5</v>
      </c>
      <c r="I73" s="25">
        <v>61447.35</v>
      </c>
      <c r="J73" s="25">
        <v>49068.639999999999</v>
      </c>
      <c r="K73" s="25">
        <v>25161.32</v>
      </c>
      <c r="L73" s="25">
        <v>44973.71</v>
      </c>
      <c r="M73" s="25">
        <v>69940.05</v>
      </c>
      <c r="N73" s="25">
        <v>46391.360000000008</v>
      </c>
      <c r="O73" s="25">
        <v>36383.9</v>
      </c>
      <c r="P73" s="25">
        <v>32496.400000000001</v>
      </c>
      <c r="Q73" s="25">
        <v>31712.13</v>
      </c>
      <c r="R73" s="25">
        <v>79547.45</v>
      </c>
      <c r="S73" s="25">
        <v>34280.590000000004</v>
      </c>
      <c r="T73" s="25">
        <v>1789.3899999999999</v>
      </c>
      <c r="U73" s="25">
        <v>34258.81</v>
      </c>
      <c r="V73" s="25">
        <v>70777.64</v>
      </c>
      <c r="W73" s="25">
        <v>45919.18</v>
      </c>
      <c r="X73" s="39">
        <v>44201.79</v>
      </c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46" customFormat="1" ht="25" customHeight="1">
      <c r="A74" s="40"/>
      <c r="B74" s="41"/>
      <c r="C74" s="21" t="s">
        <v>67</v>
      </c>
      <c r="D74" s="22">
        <f>SUM(F74:$AS$74)</f>
        <v>1898279.75</v>
      </c>
      <c r="E74" s="23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1887386.31</v>
      </c>
      <c r="L74" s="25">
        <v>0</v>
      </c>
      <c r="M74" s="25">
        <v>5129.97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5722.2</v>
      </c>
      <c r="V74" s="25">
        <v>41.27</v>
      </c>
      <c r="W74" s="25">
        <v>0</v>
      </c>
      <c r="X74" s="39">
        <v>0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46" customFormat="1" ht="25" customHeight="1">
      <c r="A75" s="40"/>
      <c r="B75" s="41"/>
      <c r="C75" s="21" t="s">
        <v>61</v>
      </c>
      <c r="D75" s="22">
        <f>SUM(F$75:$AS75)</f>
        <v>311625</v>
      </c>
      <c r="E75" s="23">
        <v>0</v>
      </c>
      <c r="F75" s="25">
        <v>0</v>
      </c>
      <c r="G75" s="25">
        <v>9348</v>
      </c>
      <c r="H75" s="25">
        <v>2907</v>
      </c>
      <c r="I75" s="25">
        <v>2715</v>
      </c>
      <c r="J75" s="25">
        <v>2352</v>
      </c>
      <c r="K75" s="25">
        <v>2814</v>
      </c>
      <c r="L75" s="25">
        <v>6501</v>
      </c>
      <c r="M75" s="25">
        <v>3273</v>
      </c>
      <c r="N75" s="25">
        <v>2952</v>
      </c>
      <c r="O75" s="25">
        <v>2595</v>
      </c>
      <c r="P75" s="25">
        <v>2520</v>
      </c>
      <c r="Q75" s="25">
        <v>6810</v>
      </c>
      <c r="R75" s="25">
        <v>2103</v>
      </c>
      <c r="S75" s="25">
        <v>2553</v>
      </c>
      <c r="T75" s="25">
        <v>0</v>
      </c>
      <c r="U75" s="25">
        <v>12513</v>
      </c>
      <c r="V75" s="25">
        <v>241833</v>
      </c>
      <c r="W75" s="25">
        <v>3069</v>
      </c>
      <c r="X75" s="39">
        <v>4767</v>
      </c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46" customFormat="1" ht="25" customHeight="1">
      <c r="A76" s="40"/>
      <c r="B76" s="41"/>
      <c r="C76" s="16" t="s">
        <v>62</v>
      </c>
      <c r="D76" s="12">
        <f>SUM(F76:$AS$76)</f>
        <v>911103.07000000007</v>
      </c>
      <c r="E76" s="13">
        <v>0</v>
      </c>
      <c r="F76" s="26">
        <v>0</v>
      </c>
      <c r="G76" s="26">
        <v>0</v>
      </c>
      <c r="H76" s="26">
        <v>422386.27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488716.79999999999</v>
      </c>
      <c r="T76" s="26">
        <v>0</v>
      </c>
      <c r="U76" s="26">
        <v>0</v>
      </c>
      <c r="V76" s="26">
        <v>0</v>
      </c>
      <c r="W76" s="26">
        <v>0</v>
      </c>
      <c r="X76" s="36">
        <v>0</v>
      </c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46" customFormat="1" ht="25" customHeight="1">
      <c r="A77" s="40"/>
      <c r="B77" s="41"/>
      <c r="C77" s="21" t="s">
        <v>63</v>
      </c>
      <c r="D77" s="22">
        <f>SUM(F77:$AS$77)</f>
        <v>1837823.59</v>
      </c>
      <c r="E77" s="23">
        <v>0</v>
      </c>
      <c r="F77" s="25">
        <v>0</v>
      </c>
      <c r="G77" s="25">
        <v>38</v>
      </c>
      <c r="H77" s="25">
        <v>0</v>
      </c>
      <c r="I77" s="25">
        <v>0</v>
      </c>
      <c r="J77" s="25">
        <v>1008900.6599999999</v>
      </c>
      <c r="K77" s="25">
        <v>0</v>
      </c>
      <c r="L77" s="25">
        <v>0</v>
      </c>
      <c r="M77" s="25">
        <v>340</v>
      </c>
      <c r="N77" s="25">
        <v>0</v>
      </c>
      <c r="O77" s="25">
        <v>67802.45</v>
      </c>
      <c r="P77" s="25">
        <v>529572.18000000005</v>
      </c>
      <c r="Q77" s="25">
        <v>278.60000000000002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39">
        <v>230891.7</v>
      </c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46" customFormat="1" ht="25" customHeight="1" thickBot="1">
      <c r="A78" s="40"/>
      <c r="B78" s="41"/>
      <c r="C78" s="17" t="s">
        <v>64</v>
      </c>
      <c r="D78" s="10">
        <f>SUM(F78:$AS$78)</f>
        <v>14195884.059999999</v>
      </c>
      <c r="E78" s="11">
        <v>0</v>
      </c>
      <c r="F78" s="27">
        <v>0</v>
      </c>
      <c r="G78" s="27">
        <v>0</v>
      </c>
      <c r="H78" s="27">
        <v>11000</v>
      </c>
      <c r="I78" s="27">
        <v>0</v>
      </c>
      <c r="J78" s="27">
        <v>0</v>
      </c>
      <c r="K78" s="27">
        <v>4817233.0599999996</v>
      </c>
      <c r="L78" s="27">
        <v>0</v>
      </c>
      <c r="M78" s="27">
        <v>-1406117.01</v>
      </c>
      <c r="N78" s="27">
        <v>-283963.82</v>
      </c>
      <c r="O78" s="27">
        <v>99378.83</v>
      </c>
      <c r="P78" s="27">
        <v>0</v>
      </c>
      <c r="Q78" s="27">
        <v>13955.930000000168</v>
      </c>
      <c r="R78" s="27">
        <v>178066.52</v>
      </c>
      <c r="S78" s="27">
        <v>186044.07</v>
      </c>
      <c r="T78" s="27">
        <v>0</v>
      </c>
      <c r="U78" s="27">
        <v>0</v>
      </c>
      <c r="V78" s="27">
        <v>4791964.0600000005</v>
      </c>
      <c r="W78" s="27">
        <v>6356340.379999998</v>
      </c>
      <c r="X78" s="37">
        <v>-568017.96</v>
      </c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72" customFormat="1" ht="25" customHeight="1" thickBot="1">
      <c r="A79" s="40"/>
      <c r="B79" s="41"/>
      <c r="C79" s="68"/>
      <c r="D79" s="114"/>
      <c r="E79" s="115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56" customFormat="1" ht="25" customHeight="1">
      <c r="A80" s="40"/>
      <c r="B80" s="41"/>
      <c r="C80" s="14" t="s">
        <v>68</v>
      </c>
      <c r="D80" s="15">
        <f>SUM(D81:D89)-D82-D83-D85</f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-2257348</v>
      </c>
      <c r="U80" s="15">
        <v>0</v>
      </c>
      <c r="V80" s="15">
        <v>0</v>
      </c>
      <c r="W80" s="15">
        <v>0</v>
      </c>
      <c r="X80" s="35">
        <v>-5021209</v>
      </c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46" customFormat="1" ht="25" customHeight="1">
      <c r="A81" s="40"/>
      <c r="B81" s="41"/>
      <c r="C81" s="16" t="s">
        <v>49</v>
      </c>
      <c r="D81" s="12">
        <f>+$AS$81</f>
        <v>0</v>
      </c>
      <c r="E81" s="13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-1448125</v>
      </c>
      <c r="U81" s="26">
        <v>0</v>
      </c>
      <c r="V81" s="26">
        <v>0</v>
      </c>
      <c r="W81" s="26">
        <v>0</v>
      </c>
      <c r="X81" s="36">
        <v>-3136506</v>
      </c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46" customFormat="1" ht="25" customHeight="1">
      <c r="A82" s="113" t="s">
        <v>3</v>
      </c>
      <c r="B82" s="88"/>
      <c r="C82" s="107" t="s">
        <v>50</v>
      </c>
      <c r="D82" s="79">
        <f>+$AS$82</f>
        <v>0</v>
      </c>
      <c r="E82" s="80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2">
        <v>0</v>
      </c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46" customFormat="1" ht="25" customHeight="1">
      <c r="A83" s="113" t="s">
        <v>3</v>
      </c>
      <c r="B83" s="77"/>
      <c r="C83" s="107" t="s">
        <v>51</v>
      </c>
      <c r="D83" s="79">
        <f>+$AS$83</f>
        <v>0</v>
      </c>
      <c r="E83" s="80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2">
        <v>0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46" customFormat="1" ht="25" customHeight="1">
      <c r="A84" s="40"/>
      <c r="B84" s="41"/>
      <c r="C84" s="16" t="s">
        <v>52</v>
      </c>
      <c r="D84" s="24">
        <f>+$AS$84</f>
        <v>0</v>
      </c>
      <c r="E84" s="24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-807807</v>
      </c>
      <c r="U84" s="26">
        <v>0</v>
      </c>
      <c r="V84" s="26">
        <v>0</v>
      </c>
      <c r="W84" s="26">
        <v>0</v>
      </c>
      <c r="X84" s="36">
        <v>-1881546</v>
      </c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46" customFormat="1" ht="25" customHeight="1">
      <c r="A85" s="113" t="s">
        <v>3</v>
      </c>
      <c r="B85" s="88"/>
      <c r="C85" s="107" t="s">
        <v>69</v>
      </c>
      <c r="D85" s="79">
        <f>+$AS$85</f>
        <v>0</v>
      </c>
      <c r="E85" s="80">
        <v>0</v>
      </c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2">
        <v>0</v>
      </c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46" customFormat="1" ht="25" customHeight="1">
      <c r="A86" s="40"/>
      <c r="B86" s="41"/>
      <c r="C86" s="16" t="s">
        <v>70</v>
      </c>
      <c r="D86" s="12">
        <f>+$AS$86</f>
        <v>0</v>
      </c>
      <c r="E86" s="13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-1241</v>
      </c>
      <c r="U86" s="26">
        <v>0</v>
      </c>
      <c r="V86" s="26">
        <v>0</v>
      </c>
      <c r="W86" s="26">
        <v>0</v>
      </c>
      <c r="X86" s="36">
        <v>-2767</v>
      </c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46" customFormat="1" ht="25" customHeight="1">
      <c r="A87" s="40"/>
      <c r="B87" s="41"/>
      <c r="C87" s="21" t="s">
        <v>55</v>
      </c>
      <c r="D87" s="22">
        <f>+$AS$87</f>
        <v>0</v>
      </c>
      <c r="E87" s="23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-175</v>
      </c>
      <c r="U87" s="25">
        <v>0</v>
      </c>
      <c r="V87" s="25">
        <v>0</v>
      </c>
      <c r="W87" s="25">
        <v>0</v>
      </c>
      <c r="X87" s="39">
        <v>-390</v>
      </c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46" customFormat="1" ht="25" customHeight="1">
      <c r="A88" s="40"/>
      <c r="B88" s="41"/>
      <c r="C88" s="16" t="s">
        <v>56</v>
      </c>
      <c r="D88" s="12">
        <f>+$AS$88</f>
        <v>0</v>
      </c>
      <c r="E88" s="13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36">
        <v>0</v>
      </c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46" customFormat="1" ht="25" customHeight="1" thickBot="1">
      <c r="A89" s="40"/>
      <c r="B89" s="41"/>
      <c r="C89" s="17" t="s">
        <v>57</v>
      </c>
      <c r="D89" s="10">
        <f>+$AS$89</f>
        <v>0</v>
      </c>
      <c r="E89" s="11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11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37">
        <v>0</v>
      </c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46" customFormat="1" ht="25" customHeight="1">
      <c r="A90" s="40"/>
      <c r="B90" s="41"/>
      <c r="C90" s="42">
        <f ca="1">NOW()</f>
        <v>41977.449514699074</v>
      </c>
      <c r="D90" s="43"/>
      <c r="E90" s="44"/>
      <c r="F90" s="45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20.05" customHeight="1">
      <c r="B91" s="28"/>
    </row>
    <row r="92" spans="1:49" ht="20.05" customHeight="1">
      <c r="B92" s="28"/>
    </row>
    <row r="93" spans="1:49" ht="20.05" customHeight="1">
      <c r="B93" s="28"/>
    </row>
    <row r="94" spans="1:49" ht="20.05" customHeight="1">
      <c r="B94" s="28"/>
    </row>
    <row r="95" spans="1:49" ht="20.05" customHeight="1">
      <c r="B95" s="28"/>
    </row>
    <row r="96" spans="1:49" ht="20.05" customHeight="1">
      <c r="B96" s="28"/>
    </row>
    <row r="97" spans="2:2" ht="20.05" customHeight="1">
      <c r="B97" s="28"/>
    </row>
    <row r="98" spans="2:2" ht="20.05" customHeight="1">
      <c r="B98" s="28"/>
    </row>
    <row r="99" spans="2:2" ht="20.05" customHeight="1">
      <c r="B99" s="28"/>
    </row>
    <row r="100" spans="2:2" ht="20.05" customHeight="1">
      <c r="B100" s="28"/>
    </row>
    <row r="101" spans="2:2" ht="20.05" customHeight="1">
      <c r="B101" s="28"/>
    </row>
    <row r="102" spans="2:2" ht="20.05" customHeight="1">
      <c r="B102" s="28"/>
    </row>
    <row r="103" spans="2:2" ht="20.05" customHeight="1">
      <c r="B103" s="28"/>
    </row>
    <row r="104" spans="2:2" ht="20.05" customHeight="1">
      <c r="B104" s="28"/>
    </row>
    <row r="105" spans="2:2" ht="20.05" customHeight="1">
      <c r="B105" s="28"/>
    </row>
    <row r="106" spans="2:2" ht="20.05" customHeight="1">
      <c r="B106" s="28"/>
    </row>
    <row r="107" spans="2:2" ht="20.05" customHeight="1">
      <c r="B107" s="28"/>
    </row>
    <row r="108" spans="2:2" ht="20.05" customHeight="1">
      <c r="B108" s="28"/>
    </row>
    <row r="109" spans="2:2" ht="20.05" customHeight="1">
      <c r="B109" s="28"/>
    </row>
    <row r="110" spans="2:2" ht="20.05" customHeight="1">
      <c r="B110" s="28"/>
    </row>
    <row r="111" spans="2:2" ht="20.05" customHeight="1">
      <c r="B111" s="28"/>
    </row>
    <row r="112" spans="2:2" ht="20.05" customHeight="1">
      <c r="B112" s="28"/>
    </row>
    <row r="113" spans="2:2" ht="20.05" customHeight="1">
      <c r="B113" s="28"/>
    </row>
    <row r="114" spans="2:2" ht="20.05" customHeight="1">
      <c r="B114" s="28"/>
    </row>
    <row r="115" spans="2:2" ht="20.05" customHeight="1">
      <c r="B115" s="28"/>
    </row>
    <row r="116" spans="2:2" ht="20.05" customHeight="1">
      <c r="B116" s="28"/>
    </row>
    <row r="117" spans="2:2" ht="20.05" customHeight="1">
      <c r="B117" s="28"/>
    </row>
    <row r="118" spans="2:2" ht="20.05" customHeight="1">
      <c r="B118" s="28"/>
    </row>
    <row r="119" spans="2:2" ht="20.05" customHeight="1">
      <c r="B119" s="28"/>
    </row>
    <row r="120" spans="2:2" ht="20.05" customHeight="1">
      <c r="B120" s="28"/>
    </row>
    <row r="121" spans="2:2" ht="20.05" customHeight="1">
      <c r="B121" s="28"/>
    </row>
    <row r="122" spans="2:2" ht="20.05" customHeight="1">
      <c r="B122" s="28"/>
    </row>
    <row r="123" spans="2:2" ht="20.05" customHeight="1">
      <c r="B123" s="28"/>
    </row>
    <row r="124" spans="2:2" ht="20.05" customHeight="1">
      <c r="B124" s="28"/>
    </row>
    <row r="125" spans="2:2" ht="20.05" customHeight="1">
      <c r="B125" s="28"/>
    </row>
    <row r="126" spans="2:2" ht="20.05" customHeight="1">
      <c r="B126" s="28"/>
    </row>
    <row r="127" spans="2:2" ht="20.05" customHeight="1">
      <c r="B127" s="28"/>
    </row>
    <row r="128" spans="2:2" ht="20.05" customHeight="1">
      <c r="B128" s="28"/>
    </row>
    <row r="129" spans="2:2">
      <c r="B129" s="28"/>
    </row>
    <row r="130" spans="2:2">
      <c r="B130" s="28"/>
    </row>
    <row r="131" spans="2:2">
      <c r="B131" s="28"/>
    </row>
    <row r="132" spans="2:2">
      <c r="B132" s="28"/>
    </row>
    <row r="133" spans="2:2">
      <c r="B133" s="28"/>
    </row>
    <row r="134" spans="2:2">
      <c r="B134" s="28"/>
    </row>
    <row r="135" spans="2:2">
      <c r="B135" s="28"/>
    </row>
    <row r="136" spans="2:2">
      <c r="B136" s="28"/>
    </row>
    <row r="137" spans="2:2">
      <c r="B137" s="28"/>
    </row>
    <row r="138" spans="2:2">
      <c r="B138" s="28"/>
    </row>
    <row r="139" spans="2:2">
      <c r="B139" s="29"/>
    </row>
  </sheetData>
  <pageMargins left="0.51181102362204722" right="0.51181102362204722" top="0.78740157480314965" bottom="0.78740157480314965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cp:lastPrinted>2014-10-27T15:35:09Z</cp:lastPrinted>
  <dcterms:created xsi:type="dcterms:W3CDTF">2014-02-24T14:36:55Z</dcterms:created>
  <dcterms:modified xsi:type="dcterms:W3CDTF">2014-12-04T12:47:44Z</dcterms:modified>
</cp:coreProperties>
</file>