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Gestão" sheetId="1" r:id="rId1"/>
  </sheets>
  <externalReferences>
    <externalReference r:id="rId2"/>
  </externalReferences>
  <definedNames>
    <definedName name="_xlnm._FilterDatabase" localSheetId="0" hidden="1">Gestão!$A$1:$A$112</definedName>
    <definedName name="acuges" localSheetId="0">Gestão!#REF!</definedName>
    <definedName name="acuges">#REF!</definedName>
    <definedName name="acusis">#REF!</definedName>
    <definedName name="_xlnm.Print_Area" localSheetId="0">Gestão!$C$1:$Z$76</definedName>
    <definedName name="DDDDDDDDDD">#REF!</definedName>
    <definedName name="impgesset">#REF!</definedName>
    <definedName name="impsisset">#REF!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Gestão!$C:$D,Gestão!$1:$3</definedName>
  </definedNames>
  <calcPr calcId="125725"/>
</workbook>
</file>

<file path=xl/calcChain.xml><?xml version="1.0" encoding="utf-8"?>
<calcChain xmlns="http://schemas.openxmlformats.org/spreadsheetml/2006/main">
  <c r="Z75" i="1"/>
  <c r="Y75"/>
  <c r="Z74"/>
  <c r="Y74"/>
  <c r="Z73"/>
  <c r="Z72" s="1"/>
  <c r="Z70" s="1"/>
  <c r="Y73"/>
  <c r="Y72"/>
  <c r="Y70" s="1"/>
  <c r="Z68"/>
  <c r="Y68"/>
  <c r="Z67"/>
  <c r="Z66" s="1"/>
  <c r="Z64" s="1"/>
  <c r="Y67"/>
  <c r="Y66"/>
  <c r="Z63"/>
  <c r="Y63"/>
  <c r="Y64" s="1"/>
  <c r="Z62"/>
  <c r="Y62"/>
  <c r="Z61"/>
  <c r="Y61"/>
  <c r="Z60"/>
  <c r="Y60"/>
  <c r="Z57"/>
  <c r="Y57"/>
  <c r="Z56"/>
  <c r="Y56"/>
  <c r="Z55"/>
  <c r="Y55"/>
  <c r="Z54"/>
  <c r="Y54"/>
  <c r="Z53"/>
  <c r="Y53"/>
  <c r="Y52" s="1"/>
  <c r="Z52"/>
  <c r="Z51"/>
  <c r="Y51"/>
  <c r="Z50"/>
  <c r="Z48" s="1"/>
  <c r="Y50"/>
  <c r="Z49"/>
  <c r="Y49"/>
  <c r="Y48" s="1"/>
  <c r="Z47"/>
  <c r="Y47"/>
  <c r="Z46"/>
  <c r="Z45" s="1"/>
  <c r="Y46"/>
  <c r="Y45"/>
  <c r="Z44"/>
  <c r="Y44"/>
  <c r="Z43"/>
  <c r="Y43"/>
  <c r="Z42"/>
  <c r="Z41" s="1"/>
  <c r="Y42"/>
  <c r="Y41"/>
  <c r="Z37"/>
  <c r="Y37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Z15" s="1"/>
  <c r="Y17"/>
  <c r="Z16"/>
  <c r="Y16"/>
  <c r="Y15" s="1"/>
  <c r="Z14"/>
  <c r="Y14"/>
  <c r="Z13"/>
  <c r="Z11" s="1"/>
  <c r="Y13"/>
  <c r="Z12"/>
  <c r="Y12"/>
  <c r="Z9"/>
  <c r="Y9"/>
  <c r="Z8"/>
  <c r="D8" s="1"/>
  <c r="Y8"/>
  <c r="Z7"/>
  <c r="Y7"/>
  <c r="Z3"/>
  <c r="Y3"/>
  <c r="Z2"/>
  <c r="Y2"/>
  <c r="Z1"/>
  <c r="Y1"/>
  <c r="X75"/>
  <c r="X74"/>
  <c r="X73"/>
  <c r="X72" s="1"/>
  <c r="X70" s="1"/>
  <c r="X68"/>
  <c r="X67"/>
  <c r="X66" s="1"/>
  <c r="X63"/>
  <c r="X62"/>
  <c r="X61"/>
  <c r="X60"/>
  <c r="X57"/>
  <c r="X56"/>
  <c r="X55"/>
  <c r="X54"/>
  <c r="X53"/>
  <c r="X52" s="1"/>
  <c r="X51"/>
  <c r="X50"/>
  <c r="X49"/>
  <c r="X48" s="1"/>
  <c r="X47"/>
  <c r="X46"/>
  <c r="X45" s="1"/>
  <c r="X44"/>
  <c r="X43"/>
  <c r="X42"/>
  <c r="X41"/>
  <c r="X37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4"/>
  <c r="X13"/>
  <c r="X12"/>
  <c r="X9"/>
  <c r="X8"/>
  <c r="D7"/>
  <c r="X7"/>
  <c r="X3"/>
  <c r="X2"/>
  <c r="X1"/>
  <c r="W75"/>
  <c r="W74"/>
  <c r="W73"/>
  <c r="W68"/>
  <c r="W67"/>
  <c r="W63"/>
  <c r="W62"/>
  <c r="W61"/>
  <c r="W60"/>
  <c r="W57"/>
  <c r="W56"/>
  <c r="W55"/>
  <c r="W54"/>
  <c r="W53"/>
  <c r="W51"/>
  <c r="W50"/>
  <c r="W49"/>
  <c r="W47"/>
  <c r="W46"/>
  <c r="W44"/>
  <c r="W43"/>
  <c r="W42"/>
  <c r="W37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4"/>
  <c r="W13"/>
  <c r="W12"/>
  <c r="W9"/>
  <c r="W8"/>
  <c r="W7"/>
  <c r="W3"/>
  <c r="W2"/>
  <c r="W1"/>
  <c r="V75"/>
  <c r="U75"/>
  <c r="V74"/>
  <c r="U74"/>
  <c r="V73"/>
  <c r="U73"/>
  <c r="V68"/>
  <c r="U68"/>
  <c r="V67"/>
  <c r="U67"/>
  <c r="V63"/>
  <c r="U63"/>
  <c r="V62"/>
  <c r="U62"/>
  <c r="V61"/>
  <c r="U61"/>
  <c r="V60"/>
  <c r="U60"/>
  <c r="V57"/>
  <c r="U57"/>
  <c r="V56"/>
  <c r="U56"/>
  <c r="V55"/>
  <c r="U55"/>
  <c r="V54"/>
  <c r="U54"/>
  <c r="V53"/>
  <c r="U53"/>
  <c r="V51"/>
  <c r="U51"/>
  <c r="V50"/>
  <c r="U50"/>
  <c r="V49"/>
  <c r="U49"/>
  <c r="V47"/>
  <c r="U47"/>
  <c r="V46"/>
  <c r="V45" s="1"/>
  <c r="U46"/>
  <c r="V44"/>
  <c r="U44"/>
  <c r="V43"/>
  <c r="U43"/>
  <c r="V42"/>
  <c r="U42"/>
  <c r="V37"/>
  <c r="U37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4"/>
  <c r="U14"/>
  <c r="V13"/>
  <c r="U13"/>
  <c r="V12"/>
  <c r="U12"/>
  <c r="V9"/>
  <c r="U9"/>
  <c r="V8"/>
  <c r="U8"/>
  <c r="V7"/>
  <c r="U7"/>
  <c r="V3"/>
  <c r="U3"/>
  <c r="V2"/>
  <c r="U2"/>
  <c r="V1"/>
  <c r="U1"/>
  <c r="T75"/>
  <c r="T74"/>
  <c r="T73"/>
  <c r="T68"/>
  <c r="T67"/>
  <c r="T63"/>
  <c r="T62"/>
  <c r="T61"/>
  <c r="T60"/>
  <c r="T57"/>
  <c r="T56"/>
  <c r="T55"/>
  <c r="T54"/>
  <c r="T53"/>
  <c r="T51"/>
  <c r="T50"/>
  <c r="T49"/>
  <c r="T47"/>
  <c r="T46"/>
  <c r="T44"/>
  <c r="T43"/>
  <c r="T42"/>
  <c r="T37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4"/>
  <c r="T13"/>
  <c r="T12"/>
  <c r="T9"/>
  <c r="T8"/>
  <c r="T7"/>
  <c r="T3"/>
  <c r="T2"/>
  <c r="T1"/>
  <c r="S75"/>
  <c r="S74"/>
  <c r="S73"/>
  <c r="S68"/>
  <c r="S67"/>
  <c r="S63"/>
  <c r="S62"/>
  <c r="S61"/>
  <c r="S60"/>
  <c r="S57"/>
  <c r="S56"/>
  <c r="S55"/>
  <c r="S54"/>
  <c r="S53"/>
  <c r="S51"/>
  <c r="S50"/>
  <c r="S49"/>
  <c r="S47"/>
  <c r="S46"/>
  <c r="S44"/>
  <c r="S43"/>
  <c r="S42"/>
  <c r="S37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4"/>
  <c r="S13"/>
  <c r="S12"/>
  <c r="D9"/>
  <c r="S9"/>
  <c r="S8"/>
  <c r="S7"/>
  <c r="S3"/>
  <c r="S2"/>
  <c r="S1"/>
  <c r="R75"/>
  <c r="R74"/>
  <c r="R73"/>
  <c r="R68"/>
  <c r="R67"/>
  <c r="R63"/>
  <c r="R62"/>
  <c r="R61"/>
  <c r="R60"/>
  <c r="R57"/>
  <c r="R56"/>
  <c r="R55"/>
  <c r="R54"/>
  <c r="R53"/>
  <c r="R51"/>
  <c r="R50"/>
  <c r="R49"/>
  <c r="R47"/>
  <c r="R46"/>
  <c r="R44"/>
  <c r="R43"/>
  <c r="R42"/>
  <c r="R37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4"/>
  <c r="R13"/>
  <c r="R12"/>
  <c r="R9"/>
  <c r="R8"/>
  <c r="R7"/>
  <c r="R3"/>
  <c r="R2"/>
  <c r="R1"/>
  <c r="Q75"/>
  <c r="Q74"/>
  <c r="Q73"/>
  <c r="Q68"/>
  <c r="Q67"/>
  <c r="Q63"/>
  <c r="Q62"/>
  <c r="Q61"/>
  <c r="Q60"/>
  <c r="Q57"/>
  <c r="Q56"/>
  <c r="Q55"/>
  <c r="Q54"/>
  <c r="Q53"/>
  <c r="Q51"/>
  <c r="Q50"/>
  <c r="Q49"/>
  <c r="Q47"/>
  <c r="Q46"/>
  <c r="Q44"/>
  <c r="Q43"/>
  <c r="Q42"/>
  <c r="Q37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4"/>
  <c r="Q13"/>
  <c r="Q12"/>
  <c r="Q9"/>
  <c r="Q8"/>
  <c r="Q7"/>
  <c r="Q3"/>
  <c r="Q2"/>
  <c r="Q1"/>
  <c r="P75"/>
  <c r="P74"/>
  <c r="P73"/>
  <c r="P68"/>
  <c r="P67"/>
  <c r="P63"/>
  <c r="P62"/>
  <c r="P61"/>
  <c r="P60"/>
  <c r="P57"/>
  <c r="P56"/>
  <c r="P55"/>
  <c r="P54"/>
  <c r="P53"/>
  <c r="P51"/>
  <c r="P50"/>
  <c r="P49"/>
  <c r="P47"/>
  <c r="P46"/>
  <c r="P44"/>
  <c r="P43"/>
  <c r="P42"/>
  <c r="P37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4"/>
  <c r="P13"/>
  <c r="P12"/>
  <c r="P9"/>
  <c r="P8"/>
  <c r="P7"/>
  <c r="P3"/>
  <c r="P2"/>
  <c r="P1"/>
  <c r="O75"/>
  <c r="O74"/>
  <c r="O73"/>
  <c r="O68"/>
  <c r="O67"/>
  <c r="O63"/>
  <c r="O62"/>
  <c r="O61"/>
  <c r="O60"/>
  <c r="O57"/>
  <c r="O56"/>
  <c r="O55"/>
  <c r="O54"/>
  <c r="O53"/>
  <c r="O51"/>
  <c r="O50"/>
  <c r="O49"/>
  <c r="O47"/>
  <c r="O46"/>
  <c r="O44"/>
  <c r="O43"/>
  <c r="O42"/>
  <c r="O37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4"/>
  <c r="O13"/>
  <c r="O12"/>
  <c r="O9"/>
  <c r="O8"/>
  <c r="O7"/>
  <c r="O3"/>
  <c r="O2"/>
  <c r="O1"/>
  <c r="N75"/>
  <c r="N74"/>
  <c r="N73"/>
  <c r="N68"/>
  <c r="N67"/>
  <c r="N63"/>
  <c r="N62"/>
  <c r="N61"/>
  <c r="N60"/>
  <c r="N57"/>
  <c r="N56"/>
  <c r="N55"/>
  <c r="N54"/>
  <c r="N53"/>
  <c r="N51"/>
  <c r="N50"/>
  <c r="N49"/>
  <c r="N47"/>
  <c r="N46"/>
  <c r="N44"/>
  <c r="N43"/>
  <c r="N42"/>
  <c r="N37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4"/>
  <c r="N13"/>
  <c r="N12"/>
  <c r="N9"/>
  <c r="N8"/>
  <c r="N7"/>
  <c r="N3"/>
  <c r="N2"/>
  <c r="N1"/>
  <c r="M75"/>
  <c r="M74"/>
  <c r="M73"/>
  <c r="M68"/>
  <c r="M67"/>
  <c r="M63"/>
  <c r="M62"/>
  <c r="M61"/>
  <c r="M60"/>
  <c r="M57"/>
  <c r="M56"/>
  <c r="M55"/>
  <c r="M54"/>
  <c r="M53"/>
  <c r="M51"/>
  <c r="M50"/>
  <c r="M49"/>
  <c r="M47"/>
  <c r="M46"/>
  <c r="M44"/>
  <c r="M43"/>
  <c r="M42"/>
  <c r="M37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4"/>
  <c r="M13"/>
  <c r="M12"/>
  <c r="M9"/>
  <c r="M8"/>
  <c r="M7"/>
  <c r="M3"/>
  <c r="M2"/>
  <c r="M1"/>
  <c r="L75"/>
  <c r="L74"/>
  <c r="L73"/>
  <c r="L68"/>
  <c r="L67"/>
  <c r="L63"/>
  <c r="L62"/>
  <c r="L61"/>
  <c r="L60"/>
  <c r="L57"/>
  <c r="L56"/>
  <c r="L55"/>
  <c r="L54"/>
  <c r="L53"/>
  <c r="L51"/>
  <c r="L50"/>
  <c r="L49"/>
  <c r="L47"/>
  <c r="L46"/>
  <c r="L44"/>
  <c r="L43"/>
  <c r="L42"/>
  <c r="L37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4"/>
  <c r="L13"/>
  <c r="L12"/>
  <c r="L9"/>
  <c r="L8"/>
  <c r="L7"/>
  <c r="L3"/>
  <c r="L2"/>
  <c r="L1"/>
  <c r="K75"/>
  <c r="K74"/>
  <c r="K73"/>
  <c r="K68"/>
  <c r="K67"/>
  <c r="K63"/>
  <c r="K62"/>
  <c r="K61"/>
  <c r="K60"/>
  <c r="K57"/>
  <c r="K56"/>
  <c r="K55"/>
  <c r="K54"/>
  <c r="K53"/>
  <c r="K51"/>
  <c r="K50"/>
  <c r="K49"/>
  <c r="K47"/>
  <c r="K46"/>
  <c r="K44"/>
  <c r="K43"/>
  <c r="K42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4"/>
  <c r="K13"/>
  <c r="K12"/>
  <c r="K9"/>
  <c r="K8"/>
  <c r="K7"/>
  <c r="K3"/>
  <c r="K2"/>
  <c r="K1"/>
  <c r="J75"/>
  <c r="I75"/>
  <c r="J74"/>
  <c r="I74"/>
  <c r="J73"/>
  <c r="I73"/>
  <c r="J68"/>
  <c r="I68"/>
  <c r="J67"/>
  <c r="I67"/>
  <c r="J63"/>
  <c r="I63"/>
  <c r="J62"/>
  <c r="I62"/>
  <c r="J61"/>
  <c r="I61"/>
  <c r="J60"/>
  <c r="I60"/>
  <c r="J57"/>
  <c r="I57"/>
  <c r="J56"/>
  <c r="I56"/>
  <c r="J55"/>
  <c r="I55"/>
  <c r="J54"/>
  <c r="I54"/>
  <c r="J53"/>
  <c r="I53"/>
  <c r="J51"/>
  <c r="I51"/>
  <c r="J50"/>
  <c r="I50"/>
  <c r="J49"/>
  <c r="I49"/>
  <c r="J47"/>
  <c r="I47"/>
  <c r="J46"/>
  <c r="I46"/>
  <c r="J44"/>
  <c r="I44"/>
  <c r="J43"/>
  <c r="I43"/>
  <c r="J42"/>
  <c r="I42"/>
  <c r="J37"/>
  <c r="I37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4"/>
  <c r="I14"/>
  <c r="J13"/>
  <c r="I13"/>
  <c r="J12"/>
  <c r="I12"/>
  <c r="J9"/>
  <c r="I9"/>
  <c r="J8"/>
  <c r="I8"/>
  <c r="J7"/>
  <c r="I7"/>
  <c r="J3"/>
  <c r="I3"/>
  <c r="J2"/>
  <c r="I2"/>
  <c r="J1"/>
  <c r="I1"/>
  <c r="H75"/>
  <c r="H74"/>
  <c r="H73"/>
  <c r="H68"/>
  <c r="H67"/>
  <c r="H63"/>
  <c r="H62"/>
  <c r="H61"/>
  <c r="H60"/>
  <c r="H57"/>
  <c r="H56"/>
  <c r="H55"/>
  <c r="H54"/>
  <c r="H53"/>
  <c r="H51"/>
  <c r="H50"/>
  <c r="H49"/>
  <c r="H47"/>
  <c r="H46"/>
  <c r="H44"/>
  <c r="H43"/>
  <c r="H42"/>
  <c r="H37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9"/>
  <c r="H8"/>
  <c r="H7"/>
  <c r="H3"/>
  <c r="H2"/>
  <c r="H1"/>
  <c r="E64"/>
  <c r="E5"/>
  <c r="F4" s="1"/>
  <c r="G75"/>
  <c r="F75"/>
  <c r="E75"/>
  <c r="C75"/>
  <c r="G74"/>
  <c r="F74"/>
  <c r="E74"/>
  <c r="C74"/>
  <c r="G73"/>
  <c r="F73"/>
  <c r="E73"/>
  <c r="C73"/>
  <c r="C72"/>
  <c r="C70"/>
  <c r="G68"/>
  <c r="F68"/>
  <c r="E68"/>
  <c r="C68"/>
  <c r="G67"/>
  <c r="F67"/>
  <c r="E67"/>
  <c r="C67"/>
  <c r="C66"/>
  <c r="C64"/>
  <c r="G63"/>
  <c r="F63"/>
  <c r="E63"/>
  <c r="C63"/>
  <c r="G62"/>
  <c r="F62"/>
  <c r="E62"/>
  <c r="G61"/>
  <c r="F61"/>
  <c r="E61"/>
  <c r="C61"/>
  <c r="G60"/>
  <c r="F60"/>
  <c r="E60"/>
  <c r="C60"/>
  <c r="G57"/>
  <c r="F57"/>
  <c r="E57"/>
  <c r="C57"/>
  <c r="G56"/>
  <c r="F56"/>
  <c r="E56"/>
  <c r="C56"/>
  <c r="G55"/>
  <c r="F55"/>
  <c r="E55"/>
  <c r="C55"/>
  <c r="G54"/>
  <c r="F54"/>
  <c r="E54"/>
  <c r="C54"/>
  <c r="G53"/>
  <c r="F53"/>
  <c r="E53"/>
  <c r="C53"/>
  <c r="C52"/>
  <c r="G51"/>
  <c r="F51"/>
  <c r="E51"/>
  <c r="C51"/>
  <c r="G50"/>
  <c r="F50"/>
  <c r="E50"/>
  <c r="C50"/>
  <c r="G49"/>
  <c r="F49"/>
  <c r="E49"/>
  <c r="C49"/>
  <c r="C48"/>
  <c r="G47"/>
  <c r="F47"/>
  <c r="E47"/>
  <c r="C47"/>
  <c r="G46"/>
  <c r="F46"/>
  <c r="E46"/>
  <c r="C46"/>
  <c r="C45"/>
  <c r="G44"/>
  <c r="F44"/>
  <c r="E44"/>
  <c r="C44"/>
  <c r="G43"/>
  <c r="F43"/>
  <c r="E43"/>
  <c r="C43"/>
  <c r="G42"/>
  <c r="F42"/>
  <c r="E42"/>
  <c r="C42"/>
  <c r="C41"/>
  <c r="C39"/>
  <c r="G37"/>
  <c r="F37"/>
  <c r="E37"/>
  <c r="C37"/>
  <c r="G35"/>
  <c r="F35"/>
  <c r="E35"/>
  <c r="C35"/>
  <c r="G34"/>
  <c r="F34"/>
  <c r="E34"/>
  <c r="C34"/>
  <c r="G33"/>
  <c r="F33"/>
  <c r="E33"/>
  <c r="C33"/>
  <c r="G32"/>
  <c r="F32"/>
  <c r="E32"/>
  <c r="C32"/>
  <c r="G31"/>
  <c r="F31"/>
  <c r="E31"/>
  <c r="C31"/>
  <c r="G30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C15"/>
  <c r="G14"/>
  <c r="F14"/>
  <c r="E14"/>
  <c r="C14"/>
  <c r="G13"/>
  <c r="F13"/>
  <c r="E13"/>
  <c r="C13"/>
  <c r="G12"/>
  <c r="F12"/>
  <c r="E12"/>
  <c r="C12"/>
  <c r="C11"/>
  <c r="G9"/>
  <c r="F9"/>
  <c r="C9"/>
  <c r="G8"/>
  <c r="F8"/>
  <c r="C8"/>
  <c r="G7"/>
  <c r="F7"/>
  <c r="C7"/>
  <c r="C5"/>
  <c r="C4"/>
  <c r="G3"/>
  <c r="F3"/>
  <c r="E3"/>
  <c r="G2"/>
  <c r="F2"/>
  <c r="E2"/>
  <c r="C2"/>
  <c r="G1"/>
  <c r="F1"/>
  <c r="E1"/>
  <c r="C1"/>
  <c r="Y11" l="1"/>
  <c r="Y39"/>
  <c r="Z39"/>
  <c r="X64"/>
  <c r="W48"/>
  <c r="W66"/>
  <c r="U48"/>
  <c r="U66"/>
  <c r="U64" s="1"/>
  <c r="U72"/>
  <c r="U70" s="1"/>
  <c r="W41"/>
  <c r="X15"/>
  <c r="X11" s="1"/>
  <c r="V72"/>
  <c r="V70" s="1"/>
  <c r="W45"/>
  <c r="W72"/>
  <c r="W70" s="1"/>
  <c r="W64" s="1"/>
  <c r="X39"/>
  <c r="T66"/>
  <c r="W52"/>
  <c r="W39" s="1"/>
  <c r="S52"/>
  <c r="V41"/>
  <c r="U45"/>
  <c r="U52"/>
  <c r="S48"/>
  <c r="U41"/>
  <c r="W15"/>
  <c r="W11"/>
  <c r="T15"/>
  <c r="T11" s="1"/>
  <c r="V52"/>
  <c r="S72"/>
  <c r="S70" s="1"/>
  <c r="U15"/>
  <c r="U11" s="1"/>
  <c r="V66"/>
  <c r="T45"/>
  <c r="V15"/>
  <c r="V11" s="1"/>
  <c r="V48"/>
  <c r="V64"/>
  <c r="Q52"/>
  <c r="T41"/>
  <c r="S15"/>
  <c r="R66"/>
  <c r="T52"/>
  <c r="S41"/>
  <c r="S66"/>
  <c r="T48"/>
  <c r="T72"/>
  <c r="T70" s="1"/>
  <c r="S11"/>
  <c r="R41"/>
  <c r="R72"/>
  <c r="R70" s="1"/>
  <c r="S45"/>
  <c r="Q48"/>
  <c r="Q66"/>
  <c r="R15"/>
  <c r="R11" s="1"/>
  <c r="R45"/>
  <c r="O15"/>
  <c r="O11" s="1"/>
  <c r="O45"/>
  <c r="O72"/>
  <c r="O70" s="1"/>
  <c r="Q15"/>
  <c r="Q11" s="1"/>
  <c r="Q45"/>
  <c r="R48"/>
  <c r="P15"/>
  <c r="P11" s="1"/>
  <c r="I52"/>
  <c r="Q72"/>
  <c r="Q70" s="1"/>
  <c r="R52"/>
  <c r="P48"/>
  <c r="P41"/>
  <c r="P52"/>
  <c r="Q41"/>
  <c r="M48"/>
  <c r="O52"/>
  <c r="O66"/>
  <c r="N52"/>
  <c r="O48"/>
  <c r="P45"/>
  <c r="P66"/>
  <c r="P72"/>
  <c r="P70" s="1"/>
  <c r="N45"/>
  <c r="N72"/>
  <c r="N70" s="1"/>
  <c r="O41"/>
  <c r="N41"/>
  <c r="L15"/>
  <c r="L11" s="1"/>
  <c r="L45"/>
  <c r="M15"/>
  <c r="M11" s="1"/>
  <c r="M45"/>
  <c r="N15"/>
  <c r="N11" s="1"/>
  <c r="N66"/>
  <c r="N64" s="1"/>
  <c r="J45"/>
  <c r="M52"/>
  <c r="M66"/>
  <c r="L52"/>
  <c r="M72"/>
  <c r="M70" s="1"/>
  <c r="N48"/>
  <c r="L72"/>
  <c r="L70" s="1"/>
  <c r="L66"/>
  <c r="K52"/>
  <c r="L48"/>
  <c r="K48"/>
  <c r="J41"/>
  <c r="K15"/>
  <c r="K11" s="1"/>
  <c r="L41"/>
  <c r="M41"/>
  <c r="H52"/>
  <c r="K66"/>
  <c r="K41"/>
  <c r="K72"/>
  <c r="K70" s="1"/>
  <c r="H72"/>
  <c r="H70" s="1"/>
  <c r="J15"/>
  <c r="J11" s="1"/>
  <c r="I48"/>
  <c r="I66"/>
  <c r="I72"/>
  <c r="I70" s="1"/>
  <c r="H48"/>
  <c r="H66"/>
  <c r="J66"/>
  <c r="J72"/>
  <c r="J70" s="1"/>
  <c r="K45"/>
  <c r="I41"/>
  <c r="J52"/>
  <c r="I15"/>
  <c r="I11" s="1"/>
  <c r="I45"/>
  <c r="J48"/>
  <c r="D14"/>
  <c r="H15"/>
  <c r="H11" s="1"/>
  <c r="H45"/>
  <c r="D43"/>
  <c r="D53"/>
  <c r="H41"/>
  <c r="D57"/>
  <c r="D67"/>
  <c r="D19"/>
  <c r="D23"/>
  <c r="D27"/>
  <c r="D31"/>
  <c r="D35"/>
  <c r="D42"/>
  <c r="D46"/>
  <c r="D50"/>
  <c r="D18"/>
  <c r="D22"/>
  <c r="D26"/>
  <c r="D30"/>
  <c r="D34"/>
  <c r="D37"/>
  <c r="D49"/>
  <c r="D54"/>
  <c r="D75"/>
  <c r="D13"/>
  <c r="D17"/>
  <c r="D21"/>
  <c r="D25"/>
  <c r="D29"/>
  <c r="D33"/>
  <c r="D44"/>
  <c r="D56"/>
  <c r="D68"/>
  <c r="D74"/>
  <c r="D12"/>
  <c r="D16"/>
  <c r="D20"/>
  <c r="D24"/>
  <c r="D28"/>
  <c r="D32"/>
  <c r="D47"/>
  <c r="D51"/>
  <c r="D55"/>
  <c r="D73"/>
  <c r="D62"/>
  <c r="D61"/>
  <c r="D60"/>
  <c r="U39" l="1"/>
  <c r="V39"/>
  <c r="S39"/>
  <c r="T64"/>
  <c r="T39"/>
  <c r="S64"/>
  <c r="R64"/>
  <c r="Q39"/>
  <c r="Q64"/>
  <c r="O64"/>
  <c r="R39"/>
  <c r="P39"/>
  <c r="O39"/>
  <c r="P64"/>
  <c r="K64"/>
  <c r="L39"/>
  <c r="N39"/>
  <c r="L64"/>
  <c r="M39"/>
  <c r="M64"/>
  <c r="I64"/>
  <c r="J39"/>
  <c r="H64"/>
  <c r="K39"/>
  <c r="J64"/>
  <c r="H39"/>
  <c r="I39"/>
  <c r="D63"/>
  <c r="D4"/>
  <c r="E45" l="1"/>
  <c r="F45"/>
  <c r="G41"/>
  <c r="G52"/>
  <c r="E48"/>
  <c r="E66"/>
  <c r="E41"/>
  <c r="E52"/>
  <c r="F41"/>
  <c r="F52"/>
  <c r="G15"/>
  <c r="G11" s="1"/>
  <c r="G45"/>
  <c r="G48"/>
  <c r="G66"/>
  <c r="G72"/>
  <c r="G70" s="1"/>
  <c r="F66"/>
  <c r="F72"/>
  <c r="F70" s="1"/>
  <c r="F48"/>
  <c r="E15"/>
  <c r="E11" s="1"/>
  <c r="E72"/>
  <c r="E70" s="1"/>
  <c r="F15"/>
  <c r="D15" l="1"/>
  <c r="D11" s="1"/>
  <c r="F11"/>
  <c r="D66"/>
  <c r="F64"/>
  <c r="G39"/>
  <c r="G64"/>
  <c r="F39"/>
  <c r="E39"/>
  <c r="D41"/>
  <c r="D72"/>
  <c r="D70" s="1"/>
  <c r="D48"/>
  <c r="D45"/>
  <c r="D52"/>
  <c r="F5" l="1"/>
  <c r="G4" s="1"/>
  <c r="G5" s="1"/>
  <c r="H4" s="1"/>
  <c r="H5" s="1"/>
  <c r="I4" s="1"/>
  <c r="I5" s="1"/>
  <c r="J4" s="1"/>
  <c r="J5" s="1"/>
  <c r="K4" s="1"/>
  <c r="K5" s="1"/>
  <c r="L4" s="1"/>
  <c r="L5" s="1"/>
  <c r="M4" s="1"/>
  <c r="M5" s="1"/>
  <c r="N4" s="1"/>
  <c r="N5" s="1"/>
  <c r="O4" s="1"/>
  <c r="O5" s="1"/>
  <c r="P4" s="1"/>
  <c r="P5" s="1"/>
  <c r="Q4" s="1"/>
  <c r="Q5" s="1"/>
  <c r="R4" s="1"/>
  <c r="R5" s="1"/>
  <c r="S4" s="1"/>
  <c r="S5" s="1"/>
  <c r="T4" s="1"/>
  <c r="T5" s="1"/>
  <c r="U4" s="1"/>
  <c r="U5" s="1"/>
  <c r="V4" s="1"/>
  <c r="V5" s="1"/>
  <c r="W4" s="1"/>
  <c r="W5" s="1"/>
  <c r="X4" s="1"/>
  <c r="X5" s="1"/>
  <c r="Y4" s="1"/>
  <c r="Y5" s="1"/>
  <c r="Z4" s="1"/>
  <c r="Z5" s="1"/>
  <c r="D64"/>
  <c r="D39"/>
  <c r="D5" s="1"/>
  <c r="C76" l="1"/>
</calcChain>
</file>

<file path=xl/sharedStrings.xml><?xml version="1.0" encoding="utf-8"?>
<sst xmlns="http://schemas.openxmlformats.org/spreadsheetml/2006/main" count="23" uniqueCount="6">
  <si>
    <t>Total</t>
  </si>
  <si>
    <t>A</t>
  </si>
  <si>
    <t>Pendente</t>
  </si>
  <si>
    <t>818/822</t>
  </si>
  <si>
    <t/>
  </si>
  <si>
    <t>Acumulado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</si>
</sst>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16]mmmm\-yy;@"/>
    <numFmt numFmtId="166" formatCode="dd/mm;@"/>
    <numFmt numFmtId="167" formatCode="_(* #.0\,##0_);_(* \(#.0\,##0\);_(* &quot;-&quot;??_);_(@_)"/>
    <numFmt numFmtId="168" formatCode="_(* #,##0_);[Red]_(* \(#,##0\);_(* &quot;-&quot;??_);_(@_)"/>
    <numFmt numFmtId="169" formatCode="[$-409]d/m/yy\ h:mm\ AM/PM;@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2" borderId="0" xfId="1" applyFont="1" applyFill="1" applyBorder="1" applyProtection="1"/>
    <xf numFmtId="0" fontId="2" fillId="0" borderId="0" xfId="0" applyFont="1" applyAlignment="1">
      <alignment horizontal="left"/>
    </xf>
    <xf numFmtId="0" fontId="2" fillId="2" borderId="0" xfId="1" quotePrefix="1" applyFont="1" applyFill="1" applyBorder="1" applyAlignment="1" applyProtection="1">
      <alignment horizontal="center" vertical="center"/>
    </xf>
    <xf numFmtId="165" fontId="3" fillId="2" borderId="0" xfId="2" applyNumberFormat="1" applyFont="1" applyFill="1" applyBorder="1" applyAlignment="1" applyProtection="1">
      <alignment horizontal="right" vertical="center"/>
    </xf>
    <xf numFmtId="166" fontId="4" fillId="2" borderId="0" xfId="1" applyNumberFormat="1" applyFont="1" applyFill="1" applyAlignment="1" applyProtection="1">
      <alignment horizontal="right" vertical="center"/>
    </xf>
    <xf numFmtId="0" fontId="5" fillId="2" borderId="0" xfId="1" applyFont="1" applyFill="1" applyBorder="1" applyProtection="1"/>
    <xf numFmtId="165" fontId="3" fillId="2" borderId="0" xfId="2" applyNumberFormat="1" applyFont="1" applyFill="1" applyBorder="1" applyAlignment="1" applyProtection="1">
      <alignment horizontal="center" vertical="center"/>
    </xf>
    <xf numFmtId="0" fontId="1" fillId="2" borderId="0" xfId="1" applyFont="1" applyFill="1" applyProtection="1"/>
    <xf numFmtId="0" fontId="1" fillId="0" borderId="0" xfId="1" applyFont="1" applyProtection="1"/>
    <xf numFmtId="38" fontId="2" fillId="3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Border="1" applyProtection="1"/>
    <xf numFmtId="167" fontId="2" fillId="2" borderId="1" xfId="2" applyNumberFormat="1" applyFont="1" applyFill="1" applyBorder="1" applyAlignment="1" applyProtection="1">
      <alignment horizontal="center"/>
    </xf>
    <xf numFmtId="168" fontId="6" fillId="0" borderId="2" xfId="1" applyNumberFormat="1" applyFont="1" applyBorder="1" applyAlignment="1" applyProtection="1">
      <alignment horizontal="right"/>
    </xf>
    <xf numFmtId="168" fontId="6" fillId="0" borderId="2" xfId="1" applyNumberFormat="1" applyFont="1" applyBorder="1" applyProtection="1"/>
    <xf numFmtId="168" fontId="6" fillId="0" borderId="3" xfId="1" applyNumberFormat="1" applyFont="1" applyBorder="1" applyProtection="1"/>
    <xf numFmtId="167" fontId="2" fillId="4" borderId="4" xfId="2" applyNumberFormat="1" applyFont="1" applyFill="1" applyBorder="1" applyAlignment="1" applyProtection="1">
      <alignment horizontal="center"/>
    </xf>
    <xf numFmtId="168" fontId="6" fillId="4" borderId="5" xfId="2" applyNumberFormat="1" applyFont="1" applyFill="1" applyBorder="1" applyAlignment="1" applyProtection="1">
      <alignment horizontal="right"/>
    </xf>
    <xf numFmtId="168" fontId="6" fillId="4" borderId="6" xfId="2" applyNumberFormat="1" applyFont="1" applyFill="1" applyBorder="1" applyAlignment="1" applyProtection="1">
      <alignment horizontal="right"/>
    </xf>
    <xf numFmtId="0" fontId="2" fillId="0" borderId="0" xfId="0" applyFont="1"/>
    <xf numFmtId="168" fontId="0" fillId="0" borderId="0" xfId="0" applyNumberFormat="1"/>
    <xf numFmtId="0" fontId="6" fillId="0" borderId="1" xfId="1" applyFont="1" applyBorder="1" applyAlignment="1" applyProtection="1">
      <alignment horizontal="right"/>
    </xf>
    <xf numFmtId="3" fontId="6" fillId="2" borderId="2" xfId="2" applyNumberFormat="1" applyFont="1" applyFill="1" applyBorder="1" applyAlignment="1" applyProtection="1">
      <alignment horizontal="right"/>
    </xf>
    <xf numFmtId="168" fontId="4" fillId="2" borderId="2" xfId="1" applyNumberFormat="1" applyFont="1" applyFill="1" applyBorder="1" applyProtection="1"/>
    <xf numFmtId="168" fontId="4" fillId="2" borderId="3" xfId="1" applyNumberFormat="1" applyFont="1" applyFill="1" applyBorder="1" applyProtection="1"/>
    <xf numFmtId="0" fontId="6" fillId="0" borderId="7" xfId="1" applyFont="1" applyBorder="1" applyAlignment="1" applyProtection="1">
      <alignment horizontal="right"/>
    </xf>
    <xf numFmtId="3" fontId="6" fillId="2" borderId="0" xfId="2" applyNumberFormat="1" applyFont="1" applyFill="1" applyBorder="1" applyAlignment="1" applyProtection="1">
      <alignment horizontal="right"/>
    </xf>
    <xf numFmtId="168" fontId="4" fillId="2" borderId="0" xfId="1" applyNumberFormat="1" applyFont="1" applyFill="1" applyBorder="1" applyProtection="1"/>
    <xf numFmtId="168" fontId="4" fillId="2" borderId="8" xfId="1" applyNumberFormat="1" applyFont="1" applyFill="1" applyBorder="1" applyProtection="1"/>
    <xf numFmtId="0" fontId="6" fillId="0" borderId="4" xfId="1" applyFont="1" applyBorder="1" applyAlignment="1" applyProtection="1">
      <alignment horizontal="right"/>
    </xf>
    <xf numFmtId="3" fontId="6" fillId="2" borderId="5" xfId="2" applyNumberFormat="1" applyFont="1" applyFill="1" applyBorder="1" applyAlignment="1" applyProtection="1">
      <alignment horizontal="right"/>
    </xf>
    <xf numFmtId="168" fontId="4" fillId="2" borderId="5" xfId="1" applyNumberFormat="1" applyFont="1" applyFill="1" applyBorder="1" applyProtection="1"/>
    <xf numFmtId="168" fontId="4" fillId="2" borderId="6" xfId="1" applyNumberFormat="1" applyFont="1" applyFill="1" applyBorder="1" applyProtection="1"/>
    <xf numFmtId="167" fontId="2" fillId="2" borderId="0" xfId="2" applyNumberFormat="1" applyFont="1" applyFill="1" applyBorder="1" applyAlignment="1" applyProtection="1">
      <alignment horizontal="center"/>
    </xf>
    <xf numFmtId="168" fontId="5" fillId="2" borderId="0" xfId="1" applyNumberFormat="1" applyFont="1" applyFill="1" applyBorder="1" applyAlignment="1" applyProtection="1">
      <alignment horizontal="right"/>
    </xf>
    <xf numFmtId="168" fontId="5" fillId="2" borderId="0" xfId="1" applyNumberFormat="1" applyFont="1" applyFill="1" applyBorder="1" applyProtection="1"/>
    <xf numFmtId="167" fontId="2" fillId="4" borderId="1" xfId="2" applyNumberFormat="1" applyFont="1" applyFill="1" applyBorder="1" applyAlignment="1" applyProtection="1">
      <alignment horizontal="center"/>
    </xf>
    <xf numFmtId="168" fontId="6" fillId="4" borderId="2" xfId="2" applyNumberFormat="1" applyFont="1" applyFill="1" applyBorder="1" applyAlignment="1" applyProtection="1">
      <alignment horizontal="right"/>
    </xf>
    <xf numFmtId="168" fontId="6" fillId="4" borderId="3" xfId="2" applyNumberFormat="1" applyFont="1" applyFill="1" applyBorder="1" applyAlignment="1" applyProtection="1">
      <alignment horizontal="right"/>
    </xf>
    <xf numFmtId="0" fontId="7" fillId="2" borderId="7" xfId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right"/>
    </xf>
    <xf numFmtId="0" fontId="7" fillId="5" borderId="7" xfId="1" applyFont="1" applyFill="1" applyBorder="1" applyAlignment="1" applyProtection="1">
      <alignment horizontal="left"/>
    </xf>
    <xf numFmtId="168" fontId="8" fillId="5" borderId="0" xfId="1" applyNumberFormat="1" applyFont="1" applyFill="1" applyBorder="1" applyAlignment="1" applyProtection="1">
      <alignment horizontal="right"/>
    </xf>
    <xf numFmtId="168" fontId="4" fillId="5" borderId="0" xfId="1" applyNumberFormat="1" applyFont="1" applyFill="1" applyBorder="1" applyProtection="1"/>
    <xf numFmtId="168" fontId="4" fillId="5" borderId="8" xfId="1" applyNumberFormat="1" applyFont="1" applyFill="1" applyBorder="1" applyProtection="1"/>
    <xf numFmtId="0" fontId="1" fillId="6" borderId="0" xfId="0" applyFont="1" applyFill="1"/>
    <xf numFmtId="0" fontId="2" fillId="2" borderId="0" xfId="0" applyFont="1" applyFill="1" applyAlignment="1">
      <alignment horizontal="left"/>
    </xf>
    <xf numFmtId="0" fontId="7" fillId="6" borderId="7" xfId="1" applyFont="1" applyFill="1" applyBorder="1" applyAlignment="1" applyProtection="1">
      <alignment horizontal="right"/>
    </xf>
    <xf numFmtId="168" fontId="8" fillId="6" borderId="0" xfId="1" applyNumberFormat="1" applyFont="1" applyFill="1" applyBorder="1" applyAlignment="1" applyProtection="1">
      <alignment horizontal="right"/>
    </xf>
    <xf numFmtId="168" fontId="4" fillId="6" borderId="0" xfId="1" applyNumberFormat="1" applyFont="1" applyFill="1" applyBorder="1" applyProtection="1"/>
    <xf numFmtId="168" fontId="4" fillId="6" borderId="8" xfId="1" applyNumberFormat="1" applyFont="1" applyFill="1" applyBorder="1" applyProtection="1"/>
    <xf numFmtId="0" fontId="7" fillId="2" borderId="4" xfId="1" applyFont="1" applyFill="1" applyBorder="1" applyAlignment="1" applyProtection="1">
      <alignment horizontal="left"/>
    </xf>
    <xf numFmtId="168" fontId="8" fillId="2" borderId="5" xfId="1" applyNumberFormat="1" applyFont="1" applyFill="1" applyBorder="1" applyAlignment="1" applyProtection="1">
      <alignment horizontal="right"/>
    </xf>
    <xf numFmtId="0" fontId="1" fillId="2" borderId="0" xfId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2" borderId="0" xfId="1" applyFont="1" applyFill="1" applyBorder="1" applyAlignment="1" applyProtection="1">
      <alignment horizontal="center"/>
    </xf>
    <xf numFmtId="168" fontId="8" fillId="2" borderId="0" xfId="1" applyNumberFormat="1" applyFont="1" applyFill="1" applyBorder="1" applyAlignment="1" applyProtection="1">
      <alignment horizontal="center"/>
    </xf>
    <xf numFmtId="168" fontId="4" fillId="2" borderId="0" xfId="1" applyNumberFormat="1" applyFont="1" applyFill="1" applyBorder="1" applyAlignment="1" applyProtection="1">
      <alignment horizontal="center"/>
    </xf>
    <xf numFmtId="0" fontId="7" fillId="2" borderId="9" xfId="1" applyFont="1" applyFill="1" applyBorder="1" applyAlignment="1" applyProtection="1">
      <alignment horizontal="left"/>
    </xf>
    <xf numFmtId="168" fontId="8" fillId="2" borderId="10" xfId="1" applyNumberFormat="1" applyFont="1" applyFill="1" applyBorder="1" applyAlignment="1" applyProtection="1">
      <alignment horizontal="right"/>
    </xf>
    <xf numFmtId="168" fontId="8" fillId="2" borderId="10" xfId="1" applyNumberFormat="1" applyFont="1" applyFill="1" applyBorder="1" applyProtection="1"/>
    <xf numFmtId="168" fontId="4" fillId="2" borderId="10" xfId="1" applyNumberFormat="1" applyFont="1" applyFill="1" applyBorder="1" applyProtection="1"/>
    <xf numFmtId="168" fontId="4" fillId="2" borderId="11" xfId="1" applyNumberFormat="1" applyFont="1" applyFill="1" applyBorder="1" applyProtection="1"/>
    <xf numFmtId="167" fontId="1" fillId="2" borderId="0" xfId="2" applyNumberFormat="1" applyFont="1" applyFill="1" applyBorder="1" applyAlignment="1" applyProtection="1">
      <alignment horizontal="left"/>
    </xf>
    <xf numFmtId="168" fontId="5" fillId="0" borderId="0" xfId="1" applyNumberFormat="1" applyFont="1" applyBorder="1" applyAlignment="1" applyProtection="1">
      <alignment horizontal="right"/>
    </xf>
    <xf numFmtId="168" fontId="5" fillId="0" borderId="0" xfId="1" applyNumberFormat="1" applyFont="1" applyBorder="1" applyProtection="1"/>
    <xf numFmtId="167" fontId="2" fillId="4" borderId="9" xfId="2" applyNumberFormat="1" applyFont="1" applyFill="1" applyBorder="1" applyAlignment="1" applyProtection="1">
      <alignment horizontal="center"/>
    </xf>
    <xf numFmtId="168" fontId="6" fillId="4" borderId="10" xfId="2" applyNumberFormat="1" applyFont="1" applyFill="1" applyBorder="1" applyAlignment="1" applyProtection="1">
      <alignment horizontal="right"/>
    </xf>
    <xf numFmtId="168" fontId="6" fillId="4" borderId="11" xfId="2" applyNumberFormat="1" applyFont="1" applyFill="1" applyBorder="1" applyAlignment="1" applyProtection="1">
      <alignment horizontal="right"/>
    </xf>
    <xf numFmtId="167" fontId="2" fillId="2" borderId="0" xfId="2" applyNumberFormat="1" applyFont="1" applyFill="1" applyBorder="1" applyAlignment="1" applyProtection="1">
      <alignment horizontal="left"/>
    </xf>
    <xf numFmtId="168" fontId="6" fillId="2" borderId="0" xfId="2" quotePrefix="1" applyNumberFormat="1" applyFont="1" applyFill="1" applyBorder="1" applyAlignment="1" applyProtection="1">
      <alignment horizontal="right"/>
    </xf>
    <xf numFmtId="0" fontId="2" fillId="2" borderId="7" xfId="1" applyFont="1" applyFill="1" applyBorder="1" applyAlignment="1" applyProtection="1">
      <alignment horizontal="left"/>
    </xf>
    <xf numFmtId="168" fontId="3" fillId="2" borderId="0" xfId="1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8" fontId="3" fillId="2" borderId="8" xfId="1" applyNumberFormat="1" applyFont="1" applyFill="1" applyBorder="1" applyProtection="1"/>
    <xf numFmtId="167" fontId="2" fillId="4" borderId="7" xfId="2" applyNumberFormat="1" applyFont="1" applyFill="1" applyBorder="1" applyAlignment="1" applyProtection="1">
      <alignment horizontal="center"/>
    </xf>
    <xf numFmtId="168" fontId="6" fillId="4" borderId="0" xfId="2" applyNumberFormat="1" applyFont="1" applyFill="1" applyBorder="1" applyAlignment="1" applyProtection="1">
      <alignment horizontal="right"/>
    </xf>
    <xf numFmtId="168" fontId="6" fillId="4" borderId="8" xfId="2" applyNumberFormat="1" applyFont="1" applyFill="1" applyBorder="1" applyAlignment="1" applyProtection="1">
      <alignment horizontal="right"/>
    </xf>
    <xf numFmtId="0" fontId="1" fillId="2" borderId="0" xfId="1" quotePrefix="1" applyFont="1" applyFill="1" applyProtection="1"/>
    <xf numFmtId="168" fontId="4" fillId="2" borderId="0" xfId="1" applyNumberFormat="1" applyFont="1" applyFill="1" applyBorder="1" applyAlignment="1" applyProtection="1">
      <alignment horizontal="right"/>
    </xf>
    <xf numFmtId="168" fontId="4" fillId="2" borderId="5" xfId="1" applyNumberFormat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right"/>
    </xf>
    <xf numFmtId="0" fontId="1" fillId="0" borderId="0" xfId="0" applyFont="1"/>
    <xf numFmtId="168" fontId="3" fillId="0" borderId="0" xfId="0" applyNumberFormat="1" applyFont="1" applyAlignment="1">
      <alignment horizontal="right"/>
    </xf>
    <xf numFmtId="168" fontId="3" fillId="0" borderId="0" xfId="0" applyNumberFormat="1" applyFont="1"/>
    <xf numFmtId="0" fontId="2" fillId="2" borderId="4" xfId="1" applyFont="1" applyFill="1" applyBorder="1" applyAlignment="1" applyProtection="1">
      <alignment horizontal="left"/>
    </xf>
    <xf numFmtId="168" fontId="3" fillId="2" borderId="5" xfId="1" applyNumberFormat="1" applyFont="1" applyFill="1" applyBorder="1" applyAlignment="1" applyProtection="1">
      <alignment horizontal="right"/>
    </xf>
    <xf numFmtId="168" fontId="3" fillId="2" borderId="5" xfId="1" applyNumberFormat="1" applyFont="1" applyFill="1" applyBorder="1" applyProtection="1"/>
    <xf numFmtId="168" fontId="3" fillId="2" borderId="6" xfId="1" applyNumberFormat="1" applyFont="1" applyFill="1" applyBorder="1" applyProtection="1"/>
    <xf numFmtId="169" fontId="2" fillId="2" borderId="0" xfId="1" applyNumberFormat="1" applyFont="1" applyFill="1" applyAlignment="1" applyProtection="1">
      <alignment horizontal="left"/>
    </xf>
    <xf numFmtId="0" fontId="5" fillId="0" borderId="0" xfId="1" applyFont="1" applyAlignment="1" applyProtection="1">
      <alignment horizontal="right"/>
    </xf>
    <xf numFmtId="0" fontId="5" fillId="0" borderId="0" xfId="1" applyFont="1" applyProtection="1"/>
  </cellXfs>
  <cellStyles count="5">
    <cellStyle name="Normal" xfId="0" builtinId="0"/>
    <cellStyle name="Normal 2" xfId="1"/>
    <cellStyle name="Separador de milhares 2" xfId="3"/>
    <cellStyle name="Separador de milhares 2 2" xfId="2"/>
    <cellStyle name="Separador de milhares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257175</xdr:rowOff>
    </xdr:from>
    <xdr:to>
      <xdr:col>10</xdr:col>
      <xdr:colOff>208547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5926347" y="567726"/>
          <a:ext cx="56000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889151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5926347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793901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5926347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889151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5926347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793901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5926347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889151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5926347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793901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5926347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889151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5926347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793901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5926347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717701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5926347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812951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5926347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717701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5926347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889151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5926347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793901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5926347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793901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5926347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684070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5926347" y="5677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684070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5926347" y="605826"/>
          <a:ext cx="1762372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44024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5926347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44024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5926347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44024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5926347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44024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5926347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44024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5926347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44024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5926347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44024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5926347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44024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5926347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1015575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5926347" y="5677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63074</xdr:colOff>
      <xdr:row>4</xdr:row>
      <xdr:rowOff>238126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5926347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1015575</xdr:colOff>
      <xdr:row>4</xdr:row>
      <xdr:rowOff>276226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5926347" y="605826"/>
          <a:ext cx="2093877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7</xdr:col>
      <xdr:colOff>44024</xdr:colOff>
      <xdr:row>4</xdr:row>
      <xdr:rowOff>276226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5926347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44024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5926347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7</xdr:col>
      <xdr:colOff>139274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5926347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684069</xdr:colOff>
      <xdr:row>4</xdr:row>
      <xdr:rowOff>276226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5926347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684069</xdr:colOff>
      <xdr:row>4</xdr:row>
      <xdr:rowOff>238126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5926347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807757</xdr:colOff>
      <xdr:row>4</xdr:row>
      <xdr:rowOff>276226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5926347" y="6058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807757</xdr:colOff>
      <xdr:row>4</xdr:row>
      <xdr:rowOff>276226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5926347" y="6058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883957</xdr:colOff>
      <xdr:row>4</xdr:row>
      <xdr:rowOff>276226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5926347" y="6058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883957</xdr:colOff>
      <xdr:row>4</xdr:row>
      <xdr:rowOff>276226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5926347" y="6058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807757</xdr:colOff>
      <xdr:row>4</xdr:row>
      <xdr:rowOff>276226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5926347" y="6058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807757</xdr:colOff>
      <xdr:row>4</xdr:row>
      <xdr:rowOff>276226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5926347" y="6058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883957</xdr:colOff>
      <xdr:row>4</xdr:row>
      <xdr:rowOff>276226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5926347" y="6058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883957</xdr:colOff>
      <xdr:row>4</xdr:row>
      <xdr:rowOff>276226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5926347" y="6058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807757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5926347" y="6058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807757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5926347" y="567726"/>
          <a:ext cx="18860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903007</xdr:colOff>
      <xdr:row>4</xdr:row>
      <xdr:rowOff>238126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5926347" y="567726"/>
          <a:ext cx="19813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883957</xdr:colOff>
      <xdr:row>4</xdr:row>
      <xdr:rowOff>276226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5926347" y="6058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883957</xdr:colOff>
      <xdr:row>4</xdr:row>
      <xdr:rowOff>238126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5926347" y="567726"/>
          <a:ext cx="196225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979207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5926347" y="567726"/>
          <a:ext cx="205750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463124</xdr:colOff>
      <xdr:row>4</xdr:row>
      <xdr:rowOff>276226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5926347" y="6058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463124</xdr:colOff>
      <xdr:row>4</xdr:row>
      <xdr:rowOff>276226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5926347" y="6058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463124</xdr:colOff>
      <xdr:row>4</xdr:row>
      <xdr:rowOff>276226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5926347" y="6058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463124</xdr:colOff>
      <xdr:row>4</xdr:row>
      <xdr:rowOff>276226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5926347" y="6058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386924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5926347" y="5677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386924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5926347" y="605826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463124</xdr:colOff>
      <xdr:row>4</xdr:row>
      <xdr:rowOff>276226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5926347" y="6058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463124</xdr:colOff>
      <xdr:row>4</xdr:row>
      <xdr:rowOff>238126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5926347" y="567726"/>
          <a:ext cx="15414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472649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5926347" y="567726"/>
          <a:ext cx="155095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199159</xdr:colOff>
      <xdr:row>4</xdr:row>
      <xdr:rowOff>238126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5926347" y="5677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199159</xdr:colOff>
      <xdr:row>4</xdr:row>
      <xdr:rowOff>276226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5926347" y="605826"/>
          <a:ext cx="1277461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161927</xdr:colOff>
      <xdr:row>4</xdr:row>
      <xdr:rowOff>238126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5926347" y="5677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161927</xdr:colOff>
      <xdr:row>4</xdr:row>
      <xdr:rowOff>276226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5926347" y="605826"/>
          <a:ext cx="1240229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386926</xdr:colOff>
      <xdr:row>4</xdr:row>
      <xdr:rowOff>276226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5926347" y="6058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386926</xdr:colOff>
      <xdr:row>4</xdr:row>
      <xdr:rowOff>276226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5926347" y="6058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558376</xdr:colOff>
      <xdr:row>4</xdr:row>
      <xdr:rowOff>238126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5926347" y="567726"/>
          <a:ext cx="1636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463126</xdr:colOff>
      <xdr:row>4</xdr:row>
      <xdr:rowOff>276226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5926347" y="6058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463126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5926347" y="5677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463126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5926347" y="5677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558376</xdr:colOff>
      <xdr:row>4</xdr:row>
      <xdr:rowOff>238126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5926347" y="567726"/>
          <a:ext cx="1636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463126</xdr:colOff>
      <xdr:row>4</xdr:row>
      <xdr:rowOff>276226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5926347" y="6058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386926</xdr:colOff>
      <xdr:row>4</xdr:row>
      <xdr:rowOff>276226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5926347" y="6058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386926</xdr:colOff>
      <xdr:row>4</xdr:row>
      <xdr:rowOff>276226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5926347" y="6058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558376</xdr:colOff>
      <xdr:row>4</xdr:row>
      <xdr:rowOff>238126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5926347" y="567726"/>
          <a:ext cx="1636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463126</xdr:colOff>
      <xdr:row>4</xdr:row>
      <xdr:rowOff>276226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5926347" y="6058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463126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5926347" y="5677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463126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5926347" y="5677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558376</xdr:colOff>
      <xdr:row>4</xdr:row>
      <xdr:rowOff>238126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5926347" y="567726"/>
          <a:ext cx="1636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463126</xdr:colOff>
      <xdr:row>4</xdr:row>
      <xdr:rowOff>276226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5926347" y="6058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386926</xdr:colOff>
      <xdr:row>4</xdr:row>
      <xdr:rowOff>276226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5926347" y="6058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386926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5926347" y="567726"/>
          <a:ext cx="1465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482176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5926347" y="567726"/>
          <a:ext cx="1560478" cy="912604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303901</xdr:rowOff>
    </xdr:from>
    <xdr:to>
      <xdr:col>5</xdr:col>
      <xdr:colOff>386924</xdr:colOff>
      <xdr:row>4</xdr:row>
      <xdr:rowOff>284852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5926347" y="614452"/>
          <a:ext cx="1465226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558376</xdr:colOff>
      <xdr:row>4</xdr:row>
      <xdr:rowOff>238126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5926347" y="567726"/>
          <a:ext cx="163667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463126</xdr:colOff>
      <xdr:row>4</xdr:row>
      <xdr:rowOff>276226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5926347" y="605826"/>
          <a:ext cx="15414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161926</xdr:colOff>
      <xdr:row>4</xdr:row>
      <xdr:rowOff>238126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5926347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161926</xdr:colOff>
      <xdr:row>4</xdr:row>
      <xdr:rowOff>276226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5926347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350558</xdr:colOff>
      <xdr:row>4</xdr:row>
      <xdr:rowOff>238126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5926347" y="567726"/>
          <a:ext cx="14288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255308</xdr:colOff>
      <xdr:row>4</xdr:row>
      <xdr:rowOff>276226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5926347" y="6058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255308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5926347" y="5677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255308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5926347" y="5677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350558</xdr:colOff>
      <xdr:row>4</xdr:row>
      <xdr:rowOff>238126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5926347" y="567726"/>
          <a:ext cx="14288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255308</xdr:colOff>
      <xdr:row>4</xdr:row>
      <xdr:rowOff>276226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5926347" y="6058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350558</xdr:colOff>
      <xdr:row>4</xdr:row>
      <xdr:rowOff>238126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5926347" y="567726"/>
          <a:ext cx="14288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255308</xdr:colOff>
      <xdr:row>4</xdr:row>
      <xdr:rowOff>276226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5926347" y="6058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255308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5926347" y="5677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255308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5926347" y="5677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350558</xdr:colOff>
      <xdr:row>4</xdr:row>
      <xdr:rowOff>238126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5926347" y="567726"/>
          <a:ext cx="14288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255308</xdr:colOff>
      <xdr:row>4</xdr:row>
      <xdr:rowOff>276226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5926347" y="6058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179108</xdr:colOff>
      <xdr:row>4</xdr:row>
      <xdr:rowOff>238126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5926347" y="5677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274358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5926347" y="567726"/>
          <a:ext cx="13526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179108</xdr:colOff>
      <xdr:row>4</xdr:row>
      <xdr:rowOff>276226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5926347" y="605826"/>
          <a:ext cx="12574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350558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5926347" y="567726"/>
          <a:ext cx="142886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255308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5926347" y="6058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255308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5926347" y="567726"/>
          <a:ext cx="133361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5</xdr:col>
      <xdr:colOff>910070</xdr:colOff>
      <xdr:row>4</xdr:row>
      <xdr:rowOff>276226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5926347" y="6058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5</xdr:col>
      <xdr:colOff>910070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5926347" y="567726"/>
          <a:ext cx="910070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160056</xdr:colOff>
      <xdr:row>4</xdr:row>
      <xdr:rowOff>276226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5926347" y="6058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160056</xdr:colOff>
      <xdr:row>4</xdr:row>
      <xdr:rowOff>276226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5926347" y="6058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160056</xdr:colOff>
      <xdr:row>4</xdr:row>
      <xdr:rowOff>276226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5926347" y="6058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160056</xdr:colOff>
      <xdr:row>4</xdr:row>
      <xdr:rowOff>276226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5926347" y="6058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79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83856</xdr:colOff>
      <xdr:row>4</xdr:row>
      <xdr:rowOff>238126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5926347" y="5677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81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83856</xdr:colOff>
      <xdr:row>4</xdr:row>
      <xdr:rowOff>276226</xdr:rowOff>
    </xdr:to>
    <xdr:sp macro="" textlink="">
      <xdr:nvSpPr>
        <xdr:cNvPr id="482" name="AutoShape 1"/>
        <xdr:cNvSpPr>
          <a:spLocks noChangeAspect="1" noChangeArrowheads="1"/>
        </xdr:cNvSpPr>
      </xdr:nvSpPr>
      <xdr:spPr bwMode="auto">
        <a:xfrm>
          <a:off x="5926347" y="605826"/>
          <a:ext cx="11621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83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295275</xdr:rowOff>
    </xdr:from>
    <xdr:to>
      <xdr:col>6</xdr:col>
      <xdr:colOff>160056</xdr:colOff>
      <xdr:row>4</xdr:row>
      <xdr:rowOff>276226</xdr:rowOff>
    </xdr:to>
    <xdr:sp macro="" textlink="">
      <xdr:nvSpPr>
        <xdr:cNvPr id="484" name="AutoShape 1"/>
        <xdr:cNvSpPr>
          <a:spLocks noChangeAspect="1" noChangeArrowheads="1"/>
        </xdr:cNvSpPr>
      </xdr:nvSpPr>
      <xdr:spPr bwMode="auto">
        <a:xfrm>
          <a:off x="5926347" y="605826"/>
          <a:ext cx="1238358" cy="91260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257175</xdr:rowOff>
    </xdr:from>
    <xdr:to>
      <xdr:col>6</xdr:col>
      <xdr:colOff>160056</xdr:colOff>
      <xdr:row>4</xdr:row>
      <xdr:rowOff>238126</xdr:rowOff>
    </xdr:to>
    <xdr:sp macro="" textlink="">
      <xdr:nvSpPr>
        <xdr:cNvPr id="485" name="AutoShape 1"/>
        <xdr:cNvSpPr>
          <a:spLocks noChangeAspect="1" noChangeArrowheads="1"/>
        </xdr:cNvSpPr>
      </xdr:nvSpPr>
      <xdr:spPr bwMode="auto">
        <a:xfrm>
          <a:off x="5926347" y="567726"/>
          <a:ext cx="1238358" cy="912604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4/2014%20fluxos/Fluxo%20Caixa%20Diario%20Dezembro%20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  <sheetName val="Sistema"/>
      <sheetName val="receita_remuneração"/>
      <sheetName val="Sistema Projeção janeiro2015"/>
      <sheetName val="Abertura Previsao"/>
    </sheetNames>
    <sheetDataSet>
      <sheetData sheetId="0">
        <row r="1">
          <cell r="C1" t="str">
            <v>GERENCIAMENTO SISTEMA TRANSPORTE</v>
          </cell>
          <cell r="E1" t="str">
            <v>Total</v>
          </cell>
          <cell r="F1">
            <v>41974</v>
          </cell>
          <cell r="G1">
            <v>41975</v>
          </cell>
          <cell r="H1">
            <v>41976</v>
          </cell>
          <cell r="I1">
            <v>41977</v>
          </cell>
          <cell r="J1">
            <v>41978</v>
          </cell>
          <cell r="K1">
            <v>41981</v>
          </cell>
          <cell r="L1">
            <v>41982</v>
          </cell>
          <cell r="M1">
            <v>41983</v>
          </cell>
          <cell r="N1">
            <v>41984</v>
          </cell>
          <cell r="O1">
            <v>41985</v>
          </cell>
          <cell r="P1">
            <v>41988</v>
          </cell>
          <cell r="Q1">
            <v>41989</v>
          </cell>
          <cell r="R1">
            <v>41990</v>
          </cell>
          <cell r="S1">
            <v>41991</v>
          </cell>
          <cell r="T1">
            <v>41992</v>
          </cell>
          <cell r="U1">
            <v>41995</v>
          </cell>
          <cell r="V1">
            <v>41996</v>
          </cell>
          <cell r="W1">
            <v>41997</v>
          </cell>
          <cell r="X1">
            <v>41999</v>
          </cell>
          <cell r="Y1">
            <v>42002</v>
          </cell>
          <cell r="Z1">
            <v>42003</v>
          </cell>
        </row>
        <row r="2">
          <cell r="C2">
            <v>41974</v>
          </cell>
          <cell r="E2" t="str">
            <v>Final</v>
          </cell>
          <cell r="F2" t="str">
            <v>seg</v>
          </cell>
          <cell r="G2" t="str">
            <v>ter</v>
          </cell>
          <cell r="H2" t="str">
            <v>qua</v>
          </cell>
          <cell r="I2" t="str">
            <v>qui</v>
          </cell>
          <cell r="J2" t="str">
            <v>sex</v>
          </cell>
          <cell r="K2" t="str">
            <v>seg</v>
          </cell>
          <cell r="L2" t="str">
            <v>ter</v>
          </cell>
          <cell r="M2" t="str">
            <v>qua</v>
          </cell>
          <cell r="N2" t="str">
            <v>qui</v>
          </cell>
          <cell r="O2" t="str">
            <v>sex</v>
          </cell>
          <cell r="P2" t="str">
            <v>seg</v>
          </cell>
          <cell r="Q2" t="str">
            <v>ter</v>
          </cell>
          <cell r="R2" t="str">
            <v>qua</v>
          </cell>
          <cell r="S2" t="str">
            <v>qui</v>
          </cell>
          <cell r="T2" t="str">
            <v>sex</v>
          </cell>
          <cell r="U2" t="str">
            <v>seg</v>
          </cell>
          <cell r="V2" t="str">
            <v>ter</v>
          </cell>
          <cell r="W2" t="str">
            <v>qua</v>
          </cell>
          <cell r="X2" t="str">
            <v>sex</v>
          </cell>
          <cell r="Y2" t="str">
            <v>seg</v>
          </cell>
          <cell r="Z2" t="str">
            <v>ter</v>
          </cell>
        </row>
        <row r="3">
          <cell r="E3">
            <v>41944</v>
          </cell>
          <cell r="F3" t="str">
            <v>REAL</v>
          </cell>
          <cell r="G3" t="str">
            <v>REAL</v>
          </cell>
          <cell r="H3" t="str">
            <v>REAL</v>
          </cell>
          <cell r="I3" t="str">
            <v>REAL</v>
          </cell>
          <cell r="J3" t="str">
            <v>REAL</v>
          </cell>
          <cell r="K3" t="str">
            <v>REAL</v>
          </cell>
          <cell r="L3" t="str">
            <v>REAL</v>
          </cell>
          <cell r="M3" t="str">
            <v>REAL</v>
          </cell>
          <cell r="N3" t="str">
            <v>REAL</v>
          </cell>
          <cell r="O3" t="str">
            <v>REAL</v>
          </cell>
          <cell r="P3" t="str">
            <v>REAL</v>
          </cell>
          <cell r="Q3" t="str">
            <v>REAL</v>
          </cell>
          <cell r="R3" t="str">
            <v>REAL</v>
          </cell>
          <cell r="S3" t="str">
            <v>REAL</v>
          </cell>
          <cell r="T3" t="str">
            <v>REAL</v>
          </cell>
          <cell r="U3" t="str">
            <v>REAL</v>
          </cell>
          <cell r="V3" t="str">
            <v>REAL</v>
          </cell>
          <cell r="W3" t="str">
            <v>REAL</v>
          </cell>
          <cell r="X3" t="str">
            <v>REAL</v>
          </cell>
          <cell r="Y3" t="str">
            <v>REAL</v>
          </cell>
          <cell r="Z3" t="str">
            <v>REAL</v>
          </cell>
        </row>
        <row r="4">
          <cell r="C4" t="str">
            <v xml:space="preserve">GESTÃO SALDO INICIAL </v>
          </cell>
        </row>
        <row r="5">
          <cell r="C5" t="str">
            <v>GESTÃO SALDO FINAL</v>
          </cell>
          <cell r="E5">
            <v>733814.8170000026</v>
          </cell>
        </row>
        <row r="7">
          <cell r="C7" t="str">
            <v xml:space="preserve">333.055-9 - (Banco Brasil)  </v>
          </cell>
          <cell r="F7">
            <v>821936.46</v>
          </cell>
          <cell r="G7">
            <v>91840.88</v>
          </cell>
          <cell r="H7">
            <v>16220.220000000001</v>
          </cell>
          <cell r="I7">
            <v>38102.240000000005</v>
          </cell>
          <cell r="J7">
            <v>65267.76</v>
          </cell>
          <cell r="K7">
            <v>14719.84</v>
          </cell>
          <cell r="L7">
            <v>96463.18</v>
          </cell>
          <cell r="M7">
            <v>134947.71</v>
          </cell>
          <cell r="N7">
            <v>88752.66</v>
          </cell>
          <cell r="O7">
            <v>94044.75</v>
          </cell>
          <cell r="P7">
            <v>40450.660000000003</v>
          </cell>
          <cell r="Q7">
            <v>36307.68</v>
          </cell>
          <cell r="R7">
            <v>110718.17</v>
          </cell>
          <cell r="S7">
            <v>17891.29</v>
          </cell>
          <cell r="T7">
            <v>48221.63</v>
          </cell>
          <cell r="U7">
            <v>55216.95</v>
          </cell>
          <cell r="V7">
            <v>199146.21</v>
          </cell>
          <cell r="W7">
            <v>139209.81</v>
          </cell>
          <cell r="X7">
            <v>11577.92</v>
          </cell>
          <cell r="Y7">
            <v>51158.15</v>
          </cell>
          <cell r="Z7">
            <v>1138737.01</v>
          </cell>
        </row>
        <row r="8">
          <cell r="C8" t="str">
            <v xml:space="preserve">8-3 - (Caixa Econômica)  </v>
          </cell>
          <cell r="F8">
            <v>641654.37</v>
          </cell>
          <cell r="G8">
            <v>625127.41999999993</v>
          </cell>
          <cell r="H8">
            <v>564056.68999999994</v>
          </cell>
          <cell r="I8">
            <v>1819975.83</v>
          </cell>
          <cell r="J8">
            <v>457113.16000000003</v>
          </cell>
          <cell r="K8">
            <v>837146.6</v>
          </cell>
          <cell r="L8">
            <v>769109.37</v>
          </cell>
          <cell r="M8">
            <v>1099218.3299999998</v>
          </cell>
          <cell r="N8">
            <v>506328.82</v>
          </cell>
          <cell r="O8">
            <v>947163.72</v>
          </cell>
          <cell r="P8">
            <v>753676.19000000006</v>
          </cell>
          <cell r="Q8">
            <v>766021.66999999993</v>
          </cell>
          <cell r="R8">
            <v>735449.59999999998</v>
          </cell>
          <cell r="S8">
            <v>1087545.58</v>
          </cell>
          <cell r="T8">
            <v>1216062.27</v>
          </cell>
          <cell r="U8">
            <v>948524.44</v>
          </cell>
          <cell r="V8">
            <v>10406120.709999999</v>
          </cell>
          <cell r="W8">
            <v>10393140.02</v>
          </cell>
          <cell r="X8">
            <v>10400575.879999999</v>
          </cell>
          <cell r="Y8">
            <v>14752178.479999999</v>
          </cell>
          <cell r="Z8">
            <v>23218641.43</v>
          </cell>
        </row>
        <row r="9">
          <cell r="C9" t="str">
            <v xml:space="preserve">195-0 - (Caixa Econômica)  </v>
          </cell>
          <cell r="F9">
            <v>210145.91</v>
          </cell>
          <cell r="G9">
            <v>179265.02</v>
          </cell>
          <cell r="H9">
            <v>579279.25</v>
          </cell>
          <cell r="I9">
            <v>1283658.1299999999</v>
          </cell>
          <cell r="J9">
            <v>1743512.5199999998</v>
          </cell>
          <cell r="K9">
            <v>2269820.25</v>
          </cell>
          <cell r="L9">
            <v>2733234.04</v>
          </cell>
          <cell r="M9">
            <v>3180157.35</v>
          </cell>
          <cell r="N9">
            <v>3135578.86</v>
          </cell>
          <cell r="O9">
            <v>180281.07</v>
          </cell>
          <cell r="P9">
            <v>172519.24000000002</v>
          </cell>
          <cell r="Q9">
            <v>172149.43</v>
          </cell>
          <cell r="R9">
            <v>126082.38</v>
          </cell>
          <cell r="S9">
            <v>749034.12</v>
          </cell>
          <cell r="T9">
            <v>733324.33000000007</v>
          </cell>
          <cell r="U9">
            <v>716449.01</v>
          </cell>
          <cell r="V9">
            <v>6103405.8700000001</v>
          </cell>
          <cell r="W9">
            <v>6103676.0199999996</v>
          </cell>
          <cell r="X9">
            <v>6059524.3900000006</v>
          </cell>
          <cell r="Y9">
            <v>6794276.0099999998</v>
          </cell>
          <cell r="Z9">
            <v>6678511.2000000002</v>
          </cell>
        </row>
        <row r="11">
          <cell r="C11" t="str">
            <v xml:space="preserve">TOTAL RECEITA </v>
          </cell>
        </row>
        <row r="12">
          <cell r="C12" t="str">
            <v>Receita Frota Pública</v>
          </cell>
          <cell r="E12"/>
          <cell r="F12">
            <v>18928.940000000002</v>
          </cell>
          <cell r="G12">
            <v>3546.78</v>
          </cell>
          <cell r="H12">
            <v>2128.0700000000002</v>
          </cell>
          <cell r="I12">
            <v>2837.42</v>
          </cell>
          <cell r="J12">
            <v>12768.66</v>
          </cell>
          <cell r="K12">
            <v>3432.39</v>
          </cell>
          <cell r="L12">
            <v>3089.15</v>
          </cell>
          <cell r="M12">
            <v>3775.39</v>
          </cell>
          <cell r="N12">
            <v>3432.39</v>
          </cell>
          <cell r="O12">
            <v>10297.17</v>
          </cell>
          <cell r="P12">
            <v>3432.39</v>
          </cell>
          <cell r="Q12">
            <v>3432</v>
          </cell>
          <cell r="R12">
            <v>3432.39</v>
          </cell>
          <cell r="S12">
            <v>3432</v>
          </cell>
          <cell r="T12">
            <v>8752.59</v>
          </cell>
          <cell r="U12">
            <v>3604.01</v>
          </cell>
          <cell r="V12">
            <v>4290.49</v>
          </cell>
          <cell r="W12">
            <v>3947</v>
          </cell>
          <cell r="X12">
            <v>3432.39</v>
          </cell>
          <cell r="Y12">
            <v>3089.15</v>
          </cell>
          <cell r="Z12">
            <v>6178.29</v>
          </cell>
        </row>
        <row r="13">
          <cell r="C13" t="str">
            <v xml:space="preserve">Gerenc.Crédito Eletrônico Paese </v>
          </cell>
          <cell r="E13"/>
          <cell r="F13">
            <v>0</v>
          </cell>
          <cell r="G13">
            <v>1098.72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1463777.6</v>
          </cell>
          <cell r="N13">
            <v>0</v>
          </cell>
          <cell r="O13">
            <v>0</v>
          </cell>
          <cell r="P13">
            <v>0</v>
          </cell>
          <cell r="Q13">
            <v>190.77</v>
          </cell>
          <cell r="R13">
            <v>0</v>
          </cell>
          <cell r="S13">
            <v>0</v>
          </cell>
          <cell r="T13">
            <v>1407.48</v>
          </cell>
          <cell r="U13">
            <v>0</v>
          </cell>
          <cell r="V13">
            <v>4608.57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 t="str">
            <v>Bilhete Único sem Cadastro</v>
          </cell>
          <cell r="E14"/>
          <cell r="F14">
            <v>2745</v>
          </cell>
          <cell r="G14">
            <v>8070</v>
          </cell>
          <cell r="H14">
            <v>2026.8</v>
          </cell>
          <cell r="I14">
            <v>2589.6</v>
          </cell>
          <cell r="J14">
            <v>5046</v>
          </cell>
          <cell r="K14">
            <v>2763</v>
          </cell>
          <cell r="L14">
            <v>8170.2</v>
          </cell>
          <cell r="M14">
            <v>4772</v>
          </cell>
          <cell r="N14">
            <v>3450</v>
          </cell>
          <cell r="O14">
            <v>244074</v>
          </cell>
          <cell r="P14">
            <v>2997</v>
          </cell>
          <cell r="Q14">
            <v>20898</v>
          </cell>
          <cell r="R14">
            <v>4194</v>
          </cell>
          <cell r="S14">
            <v>3972</v>
          </cell>
          <cell r="T14">
            <v>3411</v>
          </cell>
          <cell r="U14">
            <v>1785.6</v>
          </cell>
          <cell r="V14">
            <v>9715.0499999999993</v>
          </cell>
          <cell r="W14">
            <v>5929</v>
          </cell>
          <cell r="X14">
            <v>0</v>
          </cell>
          <cell r="Y14">
            <v>7792.2</v>
          </cell>
          <cell r="Z14">
            <v>865.8</v>
          </cell>
        </row>
        <row r="15">
          <cell r="C15" t="str">
            <v>Receita Diversas e Financeiras</v>
          </cell>
        </row>
        <row r="16">
          <cell r="C16" t="str">
            <v>Receitas Financeiras</v>
          </cell>
          <cell r="E16"/>
          <cell r="F16">
            <v>91.57</v>
          </cell>
          <cell r="G16">
            <v>199.99</v>
          </cell>
          <cell r="H16">
            <v>108.09</v>
          </cell>
          <cell r="I16">
            <v>131.65</v>
          </cell>
          <cell r="J16">
            <v>146.72</v>
          </cell>
          <cell r="K16">
            <v>239.12</v>
          </cell>
          <cell r="L16">
            <v>240.14</v>
          </cell>
          <cell r="M16">
            <v>299.06</v>
          </cell>
          <cell r="N16">
            <v>408.82</v>
          </cell>
          <cell r="O16">
            <v>475.63</v>
          </cell>
          <cell r="P16">
            <v>181.79</v>
          </cell>
          <cell r="Q16">
            <v>135.44</v>
          </cell>
          <cell r="R16">
            <v>149.76</v>
          </cell>
          <cell r="S16">
            <v>146.35</v>
          </cell>
          <cell r="T16">
            <v>180.54</v>
          </cell>
          <cell r="U16">
            <v>405.55</v>
          </cell>
          <cell r="V16">
            <v>0</v>
          </cell>
          <cell r="W16">
            <v>726.15</v>
          </cell>
          <cell r="X16">
            <v>1261.42</v>
          </cell>
          <cell r="Y16">
            <v>2584.7399999999998</v>
          </cell>
          <cell r="Z16">
            <v>5147.99</v>
          </cell>
        </row>
        <row r="17">
          <cell r="C17" t="str">
            <v>Valores Desconhecidos</v>
          </cell>
          <cell r="E17"/>
          <cell r="F17">
            <v>13.639999999987594</v>
          </cell>
          <cell r="G17">
            <v>118.00000000000011</v>
          </cell>
          <cell r="H17">
            <v>5.4199999999997885</v>
          </cell>
          <cell r="I17">
            <v>116.97000000000116</v>
          </cell>
          <cell r="J17">
            <v>350.36000000000013</v>
          </cell>
          <cell r="K17">
            <v>449.32</v>
          </cell>
          <cell r="L17">
            <v>-5.7980287238024175E-12</v>
          </cell>
          <cell r="M17">
            <v>85.229999999997858</v>
          </cell>
          <cell r="N17">
            <v>0</v>
          </cell>
          <cell r="O17">
            <v>7</v>
          </cell>
          <cell r="P17">
            <v>191.56000000000131</v>
          </cell>
          <cell r="Q17">
            <v>105.32000000000016</v>
          </cell>
          <cell r="R17">
            <v>32.960000000000583</v>
          </cell>
          <cell r="S17">
            <v>50</v>
          </cell>
          <cell r="T17">
            <v>1631</v>
          </cell>
          <cell r="U17">
            <v>3616.1000000000004</v>
          </cell>
          <cell r="V17">
            <v>2167.9299999999998</v>
          </cell>
          <cell r="W17">
            <v>100</v>
          </cell>
          <cell r="X17">
            <v>1623.4</v>
          </cell>
          <cell r="Y17">
            <v>3299.8</v>
          </cell>
          <cell r="Z17">
            <v>3387.3999999999301</v>
          </cell>
        </row>
        <row r="18">
          <cell r="C18" t="str">
            <v>Reemb. Desp. Garagem / Pátio /NDs. Terminal</v>
          </cell>
          <cell r="E18"/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634601.43000000005</v>
          </cell>
        </row>
        <row r="19">
          <cell r="C19" t="str">
            <v xml:space="preserve">Serviços Especiais -  U S P </v>
          </cell>
          <cell r="E19"/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45714.78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Gerenc. e Operação Bilhet. Eletrôn. (SBE)</v>
          </cell>
          <cell r="E20"/>
          <cell r="F20">
            <v>0</v>
          </cell>
          <cell r="G20">
            <v>0</v>
          </cell>
          <cell r="H20">
            <v>0</v>
          </cell>
          <cell r="I20">
            <v>1551658.19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63910.16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455822.09</v>
          </cell>
        </row>
        <row r="21">
          <cell r="C21" t="str">
            <v>Aluguel/Água Gatusa</v>
          </cell>
          <cell r="E21"/>
          <cell r="F21">
            <v>0</v>
          </cell>
          <cell r="G21">
            <v>0</v>
          </cell>
          <cell r="H21">
            <v>0</v>
          </cell>
          <cell r="I21">
            <v>17630.669999999998</v>
          </cell>
          <cell r="J21">
            <v>0</v>
          </cell>
          <cell r="K21">
            <v>0</v>
          </cell>
          <cell r="L21">
            <v>0</v>
          </cell>
          <cell r="M21">
            <v>24665.38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Empregados a Disposição</v>
          </cell>
          <cell r="E22"/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17147.14</v>
          </cell>
          <cell r="O22">
            <v>0</v>
          </cell>
          <cell r="P22">
            <v>21323.66</v>
          </cell>
          <cell r="Q22">
            <v>0</v>
          </cell>
          <cell r="R22">
            <v>0</v>
          </cell>
          <cell r="S22">
            <v>9456.0300000000007</v>
          </cell>
          <cell r="T22">
            <v>17272.79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 t="str">
            <v>Autos de Interdição</v>
          </cell>
          <cell r="E23"/>
          <cell r="F23">
            <v>2515.7999999999997</v>
          </cell>
          <cell r="G23">
            <v>592.4</v>
          </cell>
          <cell r="H23">
            <v>2223.4</v>
          </cell>
          <cell r="I23">
            <v>592.4</v>
          </cell>
          <cell r="J23">
            <v>1038.5999999999999</v>
          </cell>
          <cell r="K23">
            <v>0</v>
          </cell>
          <cell r="L23">
            <v>592.4</v>
          </cell>
          <cell r="M23">
            <v>892.4</v>
          </cell>
          <cell r="N23">
            <v>1477.1999999999998</v>
          </cell>
          <cell r="O23">
            <v>446.2</v>
          </cell>
          <cell r="P23">
            <v>2661.9999999999995</v>
          </cell>
          <cell r="Q23">
            <v>2962</v>
          </cell>
          <cell r="R23">
            <v>1331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 t="str">
            <v>Acordo Processo Judicial</v>
          </cell>
          <cell r="E24"/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199.77</v>
          </cell>
          <cell r="R24">
            <v>0</v>
          </cell>
          <cell r="S24">
            <v>0</v>
          </cell>
          <cell r="T24">
            <v>186.04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 t="str">
            <v>Caução de Contratos / Alvarás</v>
          </cell>
          <cell r="E25"/>
          <cell r="F25">
            <v>100000</v>
          </cell>
          <cell r="G25">
            <v>0</v>
          </cell>
          <cell r="H25">
            <v>516838.65</v>
          </cell>
          <cell r="I25">
            <v>734133.1</v>
          </cell>
          <cell r="J25">
            <v>466157.97</v>
          </cell>
          <cell r="K25">
            <v>557968.72</v>
          </cell>
          <cell r="L25">
            <v>533370.1399999999</v>
          </cell>
          <cell r="M25">
            <v>580146.54</v>
          </cell>
          <cell r="N25">
            <v>0</v>
          </cell>
          <cell r="O25">
            <v>0</v>
          </cell>
          <cell r="P25">
            <v>0</v>
          </cell>
          <cell r="Q25">
            <v>313.06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412257.97</v>
          </cell>
          <cell r="Z25">
            <v>26721.79</v>
          </cell>
        </row>
        <row r="26">
          <cell r="C26" t="str">
            <v>Carteira Escolar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13752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32526</v>
          </cell>
          <cell r="Q26">
            <v>0</v>
          </cell>
          <cell r="R26">
            <v>0</v>
          </cell>
          <cell r="S26">
            <v>0</v>
          </cell>
          <cell r="T26">
            <v>6051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 t="str">
            <v>Devolução Fundo Fixo/Viagem</v>
          </cell>
          <cell r="E27"/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 t="str">
            <v>Reembolso Telefone</v>
          </cell>
          <cell r="E28"/>
          <cell r="F28">
            <v>17.989999999999998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3.52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6.72</v>
          </cell>
          <cell r="S28">
            <v>0</v>
          </cell>
          <cell r="T28">
            <v>0</v>
          </cell>
          <cell r="U28">
            <v>6.7</v>
          </cell>
          <cell r="V28">
            <v>0.77</v>
          </cell>
          <cell r="W28">
            <v>0</v>
          </cell>
          <cell r="X28">
            <v>0</v>
          </cell>
          <cell r="Y28">
            <v>42.97</v>
          </cell>
          <cell r="Z28">
            <v>0</v>
          </cell>
        </row>
        <row r="29">
          <cell r="C29" t="str">
            <v>Plano de Saúde</v>
          </cell>
          <cell r="E29"/>
          <cell r="F29">
            <v>0</v>
          </cell>
          <cell r="G29">
            <v>500</v>
          </cell>
          <cell r="H29">
            <v>202.3</v>
          </cell>
          <cell r="I29">
            <v>300</v>
          </cell>
          <cell r="J29">
            <v>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 t="str">
            <v>Cópias Xerox</v>
          </cell>
          <cell r="E30"/>
          <cell r="F30">
            <v>30.3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54.75</v>
          </cell>
          <cell r="Q30">
            <v>0</v>
          </cell>
          <cell r="R30">
            <v>9.9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14.4</v>
          </cell>
        </row>
        <row r="31">
          <cell r="C31" t="str">
            <v>Multas Contratuais</v>
          </cell>
          <cell r="E31"/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 t="str">
            <v>Devolução Funcionário</v>
          </cell>
          <cell r="E32"/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33.01</v>
          </cell>
          <cell r="X32">
            <v>0</v>
          </cell>
          <cell r="Y32">
            <v>0</v>
          </cell>
          <cell r="Z32">
            <v>2700</v>
          </cell>
        </row>
        <row r="33">
          <cell r="C33" t="str">
            <v>Outros</v>
          </cell>
          <cell r="E33"/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 t="str">
            <v>Recurso PMSP - Aumento Capital</v>
          </cell>
          <cell r="E34"/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5030877</v>
          </cell>
          <cell r="Z34">
            <v>0</v>
          </cell>
        </row>
        <row r="35">
          <cell r="C35" t="str">
            <v>Recurso PMSP - Operação Man. Sist. Mun.Tran. Col.</v>
          </cell>
          <cell r="E35"/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5000000</v>
          </cell>
          <cell r="K35">
            <v>10045835.120000001</v>
          </cell>
          <cell r="L35">
            <v>0</v>
          </cell>
          <cell r="M35">
            <v>0</v>
          </cell>
          <cell r="N35">
            <v>0</v>
          </cell>
          <cell r="O35">
            <v>1000000</v>
          </cell>
          <cell r="P35">
            <v>0</v>
          </cell>
          <cell r="Q35">
            <v>0</v>
          </cell>
          <cell r="R35">
            <v>1000000</v>
          </cell>
          <cell r="S35">
            <v>4500000</v>
          </cell>
          <cell r="T35">
            <v>8500000</v>
          </cell>
          <cell r="U35">
            <v>0</v>
          </cell>
          <cell r="V35">
            <v>15174861.85</v>
          </cell>
          <cell r="W35">
            <v>0</v>
          </cell>
          <cell r="X35">
            <v>0</v>
          </cell>
          <cell r="Y35">
            <v>6891115.2199999997</v>
          </cell>
          <cell r="Z35">
            <v>15466280.859999999</v>
          </cell>
        </row>
        <row r="37">
          <cell r="C37" t="str">
            <v>Receita Emprést. / Devolução p/Sistema</v>
          </cell>
          <cell r="E37">
            <v>-4899999.68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9">
          <cell r="C39" t="str">
            <v>PAGAMENTO REALIZADO</v>
          </cell>
        </row>
        <row r="41">
          <cell r="C41" t="str">
            <v>PESSOAL ATIVO</v>
          </cell>
        </row>
        <row r="42">
          <cell r="C42" t="str">
            <v>Pessoal - Folha Pagamento/Benefícios</v>
          </cell>
          <cell r="E42"/>
          <cell r="F42">
            <v>1964992.69</v>
          </cell>
          <cell r="G42">
            <v>30886.14</v>
          </cell>
          <cell r="H42">
            <v>116159.74</v>
          </cell>
          <cell r="I42">
            <v>29766.58</v>
          </cell>
          <cell r="J42">
            <v>13014.55</v>
          </cell>
          <cell r="K42">
            <v>24061.8</v>
          </cell>
          <cell r="L42">
            <v>7834.08</v>
          </cell>
          <cell r="M42">
            <v>133408.74</v>
          </cell>
          <cell r="N42">
            <v>44832.22</v>
          </cell>
          <cell r="O42">
            <v>3205147.78</v>
          </cell>
          <cell r="P42">
            <v>13375.849999999999</v>
          </cell>
          <cell r="Q42">
            <v>0</v>
          </cell>
          <cell r="R42">
            <v>46089.13</v>
          </cell>
          <cell r="S42">
            <v>3362426.05</v>
          </cell>
          <cell r="T42">
            <v>45718.98</v>
          </cell>
          <cell r="U42">
            <v>16969.14</v>
          </cell>
          <cell r="V42">
            <v>113043.14</v>
          </cell>
          <cell r="W42">
            <v>0</v>
          </cell>
          <cell r="X42">
            <v>45800.800000000003</v>
          </cell>
          <cell r="Y42">
            <v>7150407.1399999997</v>
          </cell>
          <cell r="Z42">
            <v>152650.4</v>
          </cell>
        </row>
        <row r="43">
          <cell r="C43" t="str">
            <v>Pessoal - Rescisões Contratuais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458.98</v>
          </cell>
          <cell r="P43">
            <v>0</v>
          </cell>
          <cell r="Q43">
            <v>0</v>
          </cell>
          <cell r="R43">
            <v>0</v>
          </cell>
          <cell r="S43">
            <v>386.5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 t="str">
            <v>Pessoal - Enc.Sociais/Plano Saúde/Consignação</v>
          </cell>
          <cell r="E44"/>
          <cell r="F44">
            <v>840589.91</v>
          </cell>
          <cell r="G44">
            <v>697038.62</v>
          </cell>
          <cell r="H44">
            <v>0</v>
          </cell>
          <cell r="I44">
            <v>0</v>
          </cell>
          <cell r="J44">
            <v>1690321.5</v>
          </cell>
          <cell r="K44">
            <v>0</v>
          </cell>
          <cell r="L44">
            <v>0</v>
          </cell>
          <cell r="M44">
            <v>15939.27</v>
          </cell>
          <cell r="N44">
            <v>0</v>
          </cell>
          <cell r="O44">
            <v>0</v>
          </cell>
          <cell r="P44">
            <v>66193.73</v>
          </cell>
          <cell r="Q44">
            <v>696.16</v>
          </cell>
          <cell r="R44">
            <v>0</v>
          </cell>
          <cell r="S44">
            <v>0</v>
          </cell>
          <cell r="T44">
            <v>6736923.9800000004</v>
          </cell>
          <cell r="U44">
            <v>1927.83</v>
          </cell>
          <cell r="V44">
            <v>0</v>
          </cell>
          <cell r="W44">
            <v>0</v>
          </cell>
          <cell r="X44">
            <v>1686.19</v>
          </cell>
          <cell r="Y44">
            <v>0</v>
          </cell>
          <cell r="Z44">
            <v>46521.58</v>
          </cell>
        </row>
        <row r="45">
          <cell r="C45" t="str">
            <v>INDENIZAÇÕES</v>
          </cell>
        </row>
        <row r="46">
          <cell r="C46" t="str">
            <v>Indenizações - Reclamações / Acordos Trabalhistas</v>
          </cell>
          <cell r="E46"/>
          <cell r="F46">
            <v>71959.260000000009</v>
          </cell>
          <cell r="G46">
            <v>16527.3</v>
          </cell>
          <cell r="H46">
            <v>5491.89</v>
          </cell>
          <cell r="I46">
            <v>38882.99</v>
          </cell>
          <cell r="J46">
            <v>17064.080000000002</v>
          </cell>
          <cell r="K46">
            <v>73006.89</v>
          </cell>
          <cell r="L46">
            <v>2716.9399999999996</v>
          </cell>
          <cell r="M46">
            <v>-16554.090000000004</v>
          </cell>
          <cell r="N46">
            <v>61141.7</v>
          </cell>
          <cell r="O46">
            <v>49732.24</v>
          </cell>
          <cell r="P46">
            <v>7511.18</v>
          </cell>
          <cell r="Q46">
            <v>153.86000000000001</v>
          </cell>
          <cell r="R46">
            <v>0</v>
          </cell>
          <cell r="S46">
            <v>153.86000000000001</v>
          </cell>
          <cell r="T46">
            <v>32336.45</v>
          </cell>
          <cell r="U46">
            <v>7885.83</v>
          </cell>
          <cell r="V46">
            <v>9485.83</v>
          </cell>
          <cell r="W46">
            <v>19749.23</v>
          </cell>
          <cell r="X46">
            <v>28133.23</v>
          </cell>
          <cell r="Y46">
            <v>0</v>
          </cell>
          <cell r="Z46">
            <v>32941.67</v>
          </cell>
        </row>
        <row r="47">
          <cell r="C47" t="str">
            <v>Indenizações - Terc./Penhora/Bloqueio Judicial Civel</v>
          </cell>
          <cell r="E47"/>
          <cell r="F47">
            <v>20789.939999999999</v>
          </cell>
          <cell r="G47">
            <v>29177.03</v>
          </cell>
          <cell r="H47">
            <v>114076.08000000002</v>
          </cell>
          <cell r="I47">
            <v>30</v>
          </cell>
          <cell r="J47">
            <v>230375.64</v>
          </cell>
          <cell r="K47">
            <v>3462.61</v>
          </cell>
          <cell r="L47">
            <v>0</v>
          </cell>
          <cell r="M47">
            <v>0</v>
          </cell>
          <cell r="N47">
            <v>17124.22</v>
          </cell>
          <cell r="O47">
            <v>7979.72</v>
          </cell>
          <cell r="P47">
            <v>3108.43</v>
          </cell>
          <cell r="Q47">
            <v>427.1</v>
          </cell>
          <cell r="R47">
            <v>0</v>
          </cell>
          <cell r="S47">
            <v>185791.44999999998</v>
          </cell>
          <cell r="T47">
            <v>69136.78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135461</v>
          </cell>
        </row>
        <row r="48">
          <cell r="C48" t="str">
            <v>FORNECEDOR</v>
          </cell>
        </row>
        <row r="49">
          <cell r="C49" t="str">
            <v>Fornecedor - Pequeno (até 16.000)</v>
          </cell>
          <cell r="E49"/>
          <cell r="F49">
            <v>26461</v>
          </cell>
          <cell r="G49">
            <v>3880</v>
          </cell>
          <cell r="H49">
            <v>11303.13</v>
          </cell>
          <cell r="I49">
            <v>10855.339999999997</v>
          </cell>
          <cell r="J49">
            <v>260835</v>
          </cell>
          <cell r="K49">
            <v>0</v>
          </cell>
          <cell r="L49">
            <v>0</v>
          </cell>
          <cell r="M49">
            <v>32237.509999999907</v>
          </cell>
          <cell r="N49">
            <v>0</v>
          </cell>
          <cell r="O49">
            <v>2849.7199999999721</v>
          </cell>
          <cell r="P49">
            <v>135774.99</v>
          </cell>
          <cell r="Q49">
            <v>2073.86</v>
          </cell>
          <cell r="R49">
            <v>2645.4899999999907</v>
          </cell>
          <cell r="S49">
            <v>3584.3499999999985</v>
          </cell>
          <cell r="T49">
            <v>17711.280000000028</v>
          </cell>
          <cell r="U49">
            <v>39661.46</v>
          </cell>
          <cell r="V49">
            <v>0</v>
          </cell>
          <cell r="W49">
            <v>36390.85</v>
          </cell>
          <cell r="X49">
            <v>12133.970000000001</v>
          </cell>
          <cell r="Y49">
            <v>20021.350000000006</v>
          </cell>
          <cell r="Z49">
            <v>55101</v>
          </cell>
        </row>
        <row r="50">
          <cell r="C50" t="str">
            <v>Fornecedor - Grandes (acima 16.000)</v>
          </cell>
          <cell r="E50"/>
          <cell r="F50">
            <v>1241122.6600000001</v>
          </cell>
          <cell r="G50">
            <v>0</v>
          </cell>
          <cell r="H50">
            <v>0</v>
          </cell>
          <cell r="I50">
            <v>221790</v>
          </cell>
          <cell r="J50">
            <v>3574497.86</v>
          </cell>
          <cell r="K50">
            <v>9205889.9299999997</v>
          </cell>
          <cell r="L50">
            <v>29651.83</v>
          </cell>
          <cell r="M50">
            <v>890798.83000000007</v>
          </cell>
          <cell r="N50">
            <v>594919.79</v>
          </cell>
          <cell r="O50">
            <v>389298.72</v>
          </cell>
          <cell r="P50">
            <v>57697.17</v>
          </cell>
          <cell r="Q50">
            <v>28241.47</v>
          </cell>
          <cell r="R50">
            <v>928205.72000000009</v>
          </cell>
          <cell r="S50">
            <v>30920.799999999999</v>
          </cell>
          <cell r="T50">
            <v>0</v>
          </cell>
          <cell r="U50">
            <v>0</v>
          </cell>
          <cell r="V50">
            <v>83708.429999999993</v>
          </cell>
          <cell r="W50">
            <v>26289</v>
          </cell>
          <cell r="X50">
            <v>51858</v>
          </cell>
          <cell r="Y50">
            <v>53885</v>
          </cell>
          <cell r="Z50">
            <v>669577.09000000008</v>
          </cell>
        </row>
        <row r="51">
          <cell r="C51" t="str">
            <v>Fornecedor - Retenções</v>
          </cell>
          <cell r="E51"/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125499.26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1413976.09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550845</v>
          </cell>
        </row>
        <row r="52">
          <cell r="C52" t="str">
            <v xml:space="preserve">DIVERSOS </v>
          </cell>
        </row>
        <row r="53">
          <cell r="C53" t="str">
            <v>Diversos - Alugueis-Equipamentos/Água/Luz/Telef.</v>
          </cell>
          <cell r="E53"/>
          <cell r="F53">
            <v>14121.61</v>
          </cell>
          <cell r="G53">
            <v>12154.67</v>
          </cell>
          <cell r="H53">
            <v>11782.85</v>
          </cell>
          <cell r="I53">
            <v>24494.440000000002</v>
          </cell>
          <cell r="J53">
            <v>585370.24</v>
          </cell>
          <cell r="K53">
            <v>131432.59</v>
          </cell>
          <cell r="L53">
            <v>27966.69</v>
          </cell>
          <cell r="M53">
            <v>80276.929999999993</v>
          </cell>
          <cell r="N53">
            <v>37042.22</v>
          </cell>
          <cell r="O53">
            <v>108420.77</v>
          </cell>
          <cell r="P53">
            <v>31587.49</v>
          </cell>
          <cell r="Q53">
            <v>11.77</v>
          </cell>
          <cell r="R53">
            <v>47369.279999999999</v>
          </cell>
          <cell r="S53">
            <v>39260.720000000001</v>
          </cell>
          <cell r="T53">
            <v>59691.07</v>
          </cell>
          <cell r="U53">
            <v>217671.97</v>
          </cell>
          <cell r="V53">
            <v>491.8</v>
          </cell>
          <cell r="W53">
            <v>0</v>
          </cell>
          <cell r="X53">
            <v>31052.68</v>
          </cell>
          <cell r="Y53">
            <v>247.25</v>
          </cell>
          <cell r="Z53">
            <v>9482.7999999999993</v>
          </cell>
        </row>
        <row r="54">
          <cell r="C54" t="str">
            <v>Diversos - Impostos/Taxas/Licenc. Veículos</v>
          </cell>
          <cell r="E54"/>
          <cell r="F54">
            <v>36</v>
          </cell>
          <cell r="G54">
            <v>82</v>
          </cell>
          <cell r="H54">
            <v>0</v>
          </cell>
          <cell r="I54">
            <v>0</v>
          </cell>
          <cell r="J54">
            <v>500.31</v>
          </cell>
          <cell r="K54">
            <v>15</v>
          </cell>
          <cell r="L54">
            <v>0</v>
          </cell>
          <cell r="M54">
            <v>0</v>
          </cell>
          <cell r="N54">
            <v>0</v>
          </cell>
          <cell r="O54">
            <v>10</v>
          </cell>
          <cell r="P54">
            <v>2413.2600000000002</v>
          </cell>
          <cell r="Q54">
            <v>0</v>
          </cell>
          <cell r="R54">
            <v>2</v>
          </cell>
          <cell r="S54">
            <v>10</v>
          </cell>
          <cell r="T54">
            <v>19854.11</v>
          </cell>
          <cell r="U54">
            <v>0</v>
          </cell>
          <cell r="V54">
            <v>10</v>
          </cell>
          <cell r="W54">
            <v>0</v>
          </cell>
          <cell r="X54">
            <v>0</v>
          </cell>
          <cell r="Y54">
            <v>10</v>
          </cell>
          <cell r="Z54">
            <v>5510811</v>
          </cell>
        </row>
        <row r="55">
          <cell r="C55" t="str">
            <v>Diversos - Diversas / Fundo Fixo / Aluguel Imóveis</v>
          </cell>
          <cell r="E55"/>
          <cell r="F55">
            <v>4348.51</v>
          </cell>
          <cell r="G55">
            <v>1883.55</v>
          </cell>
          <cell r="H55">
            <v>1396.2</v>
          </cell>
          <cell r="I55">
            <v>1990.5</v>
          </cell>
          <cell r="J55">
            <v>3223.67</v>
          </cell>
          <cell r="K55">
            <v>317025.59999999998</v>
          </cell>
          <cell r="L55">
            <v>172.6</v>
          </cell>
          <cell r="M55">
            <v>1293.9000000000001</v>
          </cell>
          <cell r="N55">
            <v>18428.61</v>
          </cell>
          <cell r="O55">
            <v>572.59</v>
          </cell>
          <cell r="P55">
            <v>551</v>
          </cell>
          <cell r="Q55">
            <v>-11200.3</v>
          </cell>
          <cell r="R55">
            <v>32790.240000000005</v>
          </cell>
          <cell r="S55">
            <v>12300</v>
          </cell>
          <cell r="T55">
            <v>406</v>
          </cell>
          <cell r="U55">
            <v>2719.56</v>
          </cell>
          <cell r="V55">
            <v>423.37</v>
          </cell>
          <cell r="W55">
            <v>953.32</v>
          </cell>
          <cell r="X55">
            <v>0</v>
          </cell>
          <cell r="Y55">
            <v>553.1</v>
          </cell>
          <cell r="Z55">
            <v>52</v>
          </cell>
        </row>
        <row r="56">
          <cell r="C56" t="str">
            <v>Diversos - Acordo INSS</v>
          </cell>
          <cell r="E56"/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Diversos - Encargos Financeiros</v>
          </cell>
          <cell r="E57"/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60">
          <cell r="C60" t="str">
            <v>APOSENTADORIA COMPLEMENTAR</v>
          </cell>
          <cell r="E60" t="str">
            <v>Total</v>
          </cell>
          <cell r="F60">
            <v>41974</v>
          </cell>
          <cell r="G60">
            <v>41975</v>
          </cell>
          <cell r="H60">
            <v>41976</v>
          </cell>
          <cell r="I60">
            <v>41977</v>
          </cell>
          <cell r="J60">
            <v>41978</v>
          </cell>
          <cell r="K60">
            <v>41981</v>
          </cell>
          <cell r="L60">
            <v>41982</v>
          </cell>
          <cell r="M60">
            <v>41983</v>
          </cell>
          <cell r="N60">
            <v>41984</v>
          </cell>
          <cell r="O60">
            <v>41985</v>
          </cell>
          <cell r="P60">
            <v>41988</v>
          </cell>
          <cell r="Q60">
            <v>41989</v>
          </cell>
          <cell r="R60">
            <v>41990</v>
          </cell>
          <cell r="S60">
            <v>41991</v>
          </cell>
          <cell r="T60">
            <v>41992</v>
          </cell>
          <cell r="U60">
            <v>41995</v>
          </cell>
          <cell r="V60">
            <v>41996</v>
          </cell>
          <cell r="W60">
            <v>41997</v>
          </cell>
          <cell r="X60">
            <v>41999</v>
          </cell>
          <cell r="Y60">
            <v>42002</v>
          </cell>
          <cell r="Z60">
            <v>42003</v>
          </cell>
        </row>
        <row r="61">
          <cell r="C61">
            <v>41974</v>
          </cell>
          <cell r="E61" t="str">
            <v>Final</v>
          </cell>
          <cell r="F61" t="str">
            <v>seg</v>
          </cell>
          <cell r="G61" t="str">
            <v>ter</v>
          </cell>
          <cell r="H61" t="str">
            <v>qua</v>
          </cell>
          <cell r="I61" t="str">
            <v>qui</v>
          </cell>
          <cell r="J61" t="str">
            <v>sex</v>
          </cell>
          <cell r="K61" t="str">
            <v>seg</v>
          </cell>
          <cell r="L61" t="str">
            <v>ter</v>
          </cell>
          <cell r="M61" t="str">
            <v>qua</v>
          </cell>
          <cell r="N61" t="str">
            <v>qui</v>
          </cell>
          <cell r="O61" t="str">
            <v>sex</v>
          </cell>
          <cell r="P61" t="str">
            <v>seg</v>
          </cell>
          <cell r="Q61" t="str">
            <v>ter</v>
          </cell>
          <cell r="R61" t="str">
            <v>qua</v>
          </cell>
          <cell r="S61" t="str">
            <v>qui</v>
          </cell>
          <cell r="T61" t="str">
            <v>sex</v>
          </cell>
          <cell r="U61" t="str">
            <v>seg</v>
          </cell>
          <cell r="V61" t="str">
            <v>ter</v>
          </cell>
          <cell r="W61" t="str">
            <v>qua</v>
          </cell>
          <cell r="X61" t="str">
            <v>sex</v>
          </cell>
          <cell r="Y61" t="str">
            <v>seg</v>
          </cell>
          <cell r="Z61" t="str">
            <v>ter</v>
          </cell>
        </row>
        <row r="62">
          <cell r="E62">
            <v>41944</v>
          </cell>
          <cell r="F62" t="str">
            <v>REAL</v>
          </cell>
          <cell r="G62" t="str">
            <v>REAL</v>
          </cell>
          <cell r="H62" t="str">
            <v>REAL</v>
          </cell>
          <cell r="I62" t="str">
            <v>REAL</v>
          </cell>
          <cell r="J62" t="str">
            <v>REAL</v>
          </cell>
          <cell r="K62" t="str">
            <v>REAL</v>
          </cell>
          <cell r="L62" t="str">
            <v>REAL</v>
          </cell>
          <cell r="M62" t="str">
            <v>REAL</v>
          </cell>
          <cell r="N62" t="str">
            <v>REAL</v>
          </cell>
          <cell r="O62" t="str">
            <v>REAL</v>
          </cell>
          <cell r="P62" t="str">
            <v>REAL</v>
          </cell>
          <cell r="Q62" t="str">
            <v>REAL</v>
          </cell>
          <cell r="R62" t="str">
            <v>REAL</v>
          </cell>
          <cell r="S62" t="str">
            <v>REAL</v>
          </cell>
          <cell r="T62" t="str">
            <v>REAL</v>
          </cell>
          <cell r="U62" t="str">
            <v>REAL</v>
          </cell>
          <cell r="V62" t="str">
            <v>REAL</v>
          </cell>
          <cell r="W62" t="str">
            <v>REAL</v>
          </cell>
          <cell r="X62" t="str">
            <v>REAL</v>
          </cell>
          <cell r="Y62" t="str">
            <v>REAL</v>
          </cell>
          <cell r="Z62" t="str">
            <v>REAL</v>
          </cell>
        </row>
        <row r="63">
          <cell r="C63" t="str">
            <v>APOSENTADORIA SALDO INICIAL</v>
          </cell>
          <cell r="E63"/>
          <cell r="F63">
            <v>339152.56000000023</v>
          </cell>
          <cell r="G63">
            <v>339249.55000000022</v>
          </cell>
          <cell r="H63">
            <v>338727.64000000019</v>
          </cell>
          <cell r="I63">
            <v>338652.70000000019</v>
          </cell>
          <cell r="J63">
            <v>338747.48000000021</v>
          </cell>
          <cell r="K63">
            <v>328671.27000000019</v>
          </cell>
          <cell r="L63">
            <v>316584.02000000019</v>
          </cell>
          <cell r="M63">
            <v>330510.24000000017</v>
          </cell>
          <cell r="N63">
            <v>330592.60000000015</v>
          </cell>
          <cell r="O63">
            <v>329761.11000000016</v>
          </cell>
          <cell r="P63">
            <v>329853.72000000015</v>
          </cell>
          <cell r="Q63">
            <v>331014.70000000013</v>
          </cell>
          <cell r="R63">
            <v>331609.21000000014</v>
          </cell>
          <cell r="S63">
            <v>331725.29000000015</v>
          </cell>
          <cell r="T63">
            <v>470139.39000000013</v>
          </cell>
          <cell r="U63">
            <v>329118.50000000012</v>
          </cell>
          <cell r="V63">
            <v>329284.49000000011</v>
          </cell>
          <cell r="W63">
            <v>329284.49000000011</v>
          </cell>
          <cell r="X63">
            <v>329482.45000000013</v>
          </cell>
          <cell r="Y63">
            <v>329649.87000000011</v>
          </cell>
          <cell r="Z63">
            <v>475235.62999999989</v>
          </cell>
        </row>
        <row r="64">
          <cell r="C64" t="str">
            <v>APOSENTADORIA SALDO FINAL</v>
          </cell>
          <cell r="E64">
            <v>339152.56000000023</v>
          </cell>
        </row>
        <row r="66">
          <cell r="C66" t="str">
            <v>RECEITA TOTAL</v>
          </cell>
        </row>
        <row r="67">
          <cell r="C67" t="str">
            <v>Outras /Receita Financeira</v>
          </cell>
          <cell r="E67"/>
          <cell r="F67">
            <v>96.99</v>
          </cell>
          <cell r="G67">
            <v>63.93</v>
          </cell>
          <cell r="H67">
            <v>67.13</v>
          </cell>
          <cell r="I67">
            <v>94.78</v>
          </cell>
          <cell r="J67">
            <v>5084.79</v>
          </cell>
          <cell r="K67">
            <v>553.87</v>
          </cell>
          <cell r="L67">
            <v>3079.18</v>
          </cell>
          <cell r="M67">
            <v>82.36</v>
          </cell>
          <cell r="N67">
            <v>92.37</v>
          </cell>
          <cell r="O67">
            <v>92.61</v>
          </cell>
          <cell r="P67">
            <v>1160.98</v>
          </cell>
          <cell r="Q67">
            <v>594.51</v>
          </cell>
          <cell r="R67">
            <v>116.08</v>
          </cell>
          <cell r="S67">
            <v>114.06</v>
          </cell>
          <cell r="T67">
            <v>128.51</v>
          </cell>
          <cell r="U67">
            <v>165.99</v>
          </cell>
          <cell r="V67">
            <v>0</v>
          </cell>
          <cell r="W67">
            <v>197.96</v>
          </cell>
          <cell r="X67">
            <v>167.42</v>
          </cell>
          <cell r="Y67">
            <v>139.05000000000001</v>
          </cell>
          <cell r="Z67">
            <v>201.62</v>
          </cell>
        </row>
        <row r="68">
          <cell r="C68" t="str">
            <v>Recurso PMSP - Aposent. Compl. Serv. Sptrans</v>
          </cell>
          <cell r="E68"/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2743144.46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2736964.59</v>
          </cell>
          <cell r="Z68">
            <v>0</v>
          </cell>
        </row>
        <row r="70">
          <cell r="C70" t="str">
            <v>PAGAMENTO REALIZADO</v>
          </cell>
        </row>
        <row r="72">
          <cell r="C72" t="str">
            <v xml:space="preserve">PESSOAL INATIVO </v>
          </cell>
        </row>
        <row r="73">
          <cell r="C73" t="str">
            <v>Complementação  Aposentadoria</v>
          </cell>
          <cell r="E73"/>
          <cell r="F73">
            <v>0</v>
          </cell>
          <cell r="G73">
            <v>585.84</v>
          </cell>
          <cell r="H73">
            <v>0</v>
          </cell>
          <cell r="I73">
            <v>0</v>
          </cell>
          <cell r="J73">
            <v>0</v>
          </cell>
          <cell r="K73">
            <v>1794.08</v>
          </cell>
          <cell r="L73">
            <v>0</v>
          </cell>
          <cell r="M73">
            <v>0</v>
          </cell>
          <cell r="N73">
            <v>923.86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2600945.5</v>
          </cell>
          <cell r="T73">
            <v>1595.24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2591517.88</v>
          </cell>
          <cell r="Z73">
            <v>1595.24</v>
          </cell>
        </row>
        <row r="74">
          <cell r="C74" t="str">
            <v>Encargos Sociais/Consignações/Reembolsos</v>
          </cell>
          <cell r="E74"/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15161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139554.16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Bloqueio Judicial</v>
          </cell>
          <cell r="E75"/>
          <cell r="F75">
            <v>0</v>
          </cell>
          <cell r="G75">
            <v>0</v>
          </cell>
          <cell r="H75">
            <v>142.07</v>
          </cell>
          <cell r="I75">
            <v>0</v>
          </cell>
          <cell r="J75">
            <v>0</v>
          </cell>
          <cell r="K75">
            <v>10847.04</v>
          </cell>
          <cell r="L75">
            <v>-10847.04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3898.92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>
            <v>42006.588610995372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showGridLines="0" tabSelected="1" zoomScale="90" zoomScaleNormal="90" zoomScaleSheetLayoutView="50" workbookViewId="0">
      <pane xSplit="5" ySplit="5" topLeftCell="V6" activePane="bottomRight" state="frozen"/>
      <selection pane="topRight" activeCell="F1" sqref="F1"/>
      <selection pane="bottomLeft" activeCell="A6" sqref="A6"/>
      <selection pane="bottomRight" activeCell="AA9" sqref="AA9"/>
    </sheetView>
  </sheetViews>
  <sheetFormatPr defaultColWidth="9" defaultRowHeight="12.9"/>
  <cols>
    <col min="1" max="1" width="2.25" hidden="1" customWidth="1"/>
    <col min="2" max="2" width="9.5" hidden="1" customWidth="1"/>
    <col min="3" max="3" width="56.625" customWidth="1"/>
    <col min="4" max="26" width="15.625" customWidth="1"/>
    <col min="27" max="27" width="12.75" bestFit="1" customWidth="1"/>
    <col min="28" max="29" width="9.875" bestFit="1" customWidth="1"/>
  </cols>
  <sheetData>
    <row r="1" spans="1:26" ht="25" customHeight="1">
      <c r="A1" s="1"/>
      <c r="B1" s="2"/>
      <c r="C1" s="3" t="str">
        <f>+[1]Gestão!C1</f>
        <v>GERENCIAMENTO SISTEMA TRANSPORTE</v>
      </c>
      <c r="D1" s="4" t="s">
        <v>0</v>
      </c>
      <c r="E1" s="4" t="str">
        <f>+[1]Gestão!E1</f>
        <v>Total</v>
      </c>
      <c r="F1" s="5">
        <f>+[1]Gestão!F1</f>
        <v>41974</v>
      </c>
      <c r="G1" s="5">
        <f>+[1]Gestão!G1</f>
        <v>41975</v>
      </c>
      <c r="H1" s="5">
        <f>+[1]Gestão!H1</f>
        <v>41976</v>
      </c>
      <c r="I1" s="5">
        <f>+[1]Gestão!I1</f>
        <v>41977</v>
      </c>
      <c r="J1" s="5">
        <f>+[1]Gestão!J1</f>
        <v>41978</v>
      </c>
      <c r="K1" s="5">
        <f>+[1]Gestão!K1</f>
        <v>41981</v>
      </c>
      <c r="L1" s="5">
        <f>+[1]Gestão!L1</f>
        <v>41982</v>
      </c>
      <c r="M1" s="5">
        <f>+[1]Gestão!M1</f>
        <v>41983</v>
      </c>
      <c r="N1" s="5">
        <f>+[1]Gestão!N1</f>
        <v>41984</v>
      </c>
      <c r="O1" s="5">
        <f>+[1]Gestão!O1</f>
        <v>41985</v>
      </c>
      <c r="P1" s="5">
        <f>+[1]Gestão!P1</f>
        <v>41988</v>
      </c>
      <c r="Q1" s="5">
        <f>+[1]Gestão!Q1</f>
        <v>41989</v>
      </c>
      <c r="R1" s="5">
        <f>+[1]Gestão!R1</f>
        <v>41990</v>
      </c>
      <c r="S1" s="5">
        <f>+[1]Gestão!S1</f>
        <v>41991</v>
      </c>
      <c r="T1" s="5">
        <f>+[1]Gestão!T1</f>
        <v>41992</v>
      </c>
      <c r="U1" s="5">
        <f>+[1]Gestão!U1</f>
        <v>41995</v>
      </c>
      <c r="V1" s="5">
        <f>+[1]Gestão!V1</f>
        <v>41996</v>
      </c>
      <c r="W1" s="5">
        <f>+[1]Gestão!W1</f>
        <v>41997</v>
      </c>
      <c r="X1" s="5">
        <f>+[1]Gestão!X1</f>
        <v>41999</v>
      </c>
      <c r="Y1" s="5">
        <f>+[1]Gestão!Y1</f>
        <v>42002</v>
      </c>
      <c r="Z1" s="5">
        <f>+[1]Gestão!Z1</f>
        <v>42003</v>
      </c>
    </row>
    <row r="2" spans="1:26" ht="25" customHeight="1">
      <c r="A2" s="1"/>
      <c r="B2" s="2"/>
      <c r="C2" s="7">
        <f>+[1]Gestão!C2</f>
        <v>41974</v>
      </c>
      <c r="D2" s="4" t="s">
        <v>5</v>
      </c>
      <c r="E2" s="4" t="str">
        <f>+[1]Gestão!E2</f>
        <v>Final</v>
      </c>
      <c r="F2" s="5" t="str">
        <f>+[1]Gestão!F2</f>
        <v>seg</v>
      </c>
      <c r="G2" s="5" t="str">
        <f>+[1]Gestão!G2</f>
        <v>ter</v>
      </c>
      <c r="H2" s="5" t="str">
        <f>+[1]Gestão!H2</f>
        <v>qua</v>
      </c>
      <c r="I2" s="5" t="str">
        <f>+[1]Gestão!I2</f>
        <v>qui</v>
      </c>
      <c r="J2" s="5" t="str">
        <f>+[1]Gestão!J2</f>
        <v>sex</v>
      </c>
      <c r="K2" s="5" t="str">
        <f>+[1]Gestão!K2</f>
        <v>seg</v>
      </c>
      <c r="L2" s="5" t="str">
        <f>+[1]Gestão!L2</f>
        <v>ter</v>
      </c>
      <c r="M2" s="5" t="str">
        <f>+[1]Gestão!M2</f>
        <v>qua</v>
      </c>
      <c r="N2" s="5" t="str">
        <f>+[1]Gestão!N2</f>
        <v>qui</v>
      </c>
      <c r="O2" s="5" t="str">
        <f>+[1]Gestão!O2</f>
        <v>sex</v>
      </c>
      <c r="P2" s="5" t="str">
        <f>+[1]Gestão!P2</f>
        <v>seg</v>
      </c>
      <c r="Q2" s="5" t="str">
        <f>+[1]Gestão!Q2</f>
        <v>ter</v>
      </c>
      <c r="R2" s="5" t="str">
        <f>+[1]Gestão!R2</f>
        <v>qua</v>
      </c>
      <c r="S2" s="5" t="str">
        <f>+[1]Gestão!S2</f>
        <v>qui</v>
      </c>
      <c r="T2" s="5" t="str">
        <f>+[1]Gestão!T2</f>
        <v>sex</v>
      </c>
      <c r="U2" s="5" t="str">
        <f>+[1]Gestão!U2</f>
        <v>seg</v>
      </c>
      <c r="V2" s="5" t="str">
        <f>+[1]Gestão!V2</f>
        <v>ter</v>
      </c>
      <c r="W2" s="5" t="str">
        <f>+[1]Gestão!W2</f>
        <v>qua</v>
      </c>
      <c r="X2" s="5" t="str">
        <f>+[1]Gestão!X2</f>
        <v>sex</v>
      </c>
      <c r="Y2" s="5" t="str">
        <f>+[1]Gestão!Y2</f>
        <v>seg</v>
      </c>
      <c r="Z2" s="5" t="str">
        <f>+[1]Gestão!Z2</f>
        <v>ter</v>
      </c>
    </row>
    <row r="3" spans="1:26" ht="25" customHeight="1" thickBot="1">
      <c r="A3" s="8"/>
      <c r="B3" s="2"/>
      <c r="C3" s="9"/>
      <c r="D3" s="4">
        <v>41974</v>
      </c>
      <c r="E3" s="4">
        <f>+[1]Gestão!E3</f>
        <v>41944</v>
      </c>
      <c r="F3" s="10" t="str">
        <f>+[1]Gestão!F3</f>
        <v>REAL</v>
      </c>
      <c r="G3" s="10" t="str">
        <f>+[1]Gestão!G3</f>
        <v>REAL</v>
      </c>
      <c r="H3" s="10" t="str">
        <f>+[1]Gestão!H3</f>
        <v>REAL</v>
      </c>
      <c r="I3" s="10" t="str">
        <f>+[1]Gestão!I3</f>
        <v>REAL</v>
      </c>
      <c r="J3" s="10" t="str">
        <f>+[1]Gestão!J3</f>
        <v>REAL</v>
      </c>
      <c r="K3" s="10" t="str">
        <f>+[1]Gestão!K3</f>
        <v>REAL</v>
      </c>
      <c r="L3" s="10" t="str">
        <f>+[1]Gestão!L3</f>
        <v>REAL</v>
      </c>
      <c r="M3" s="10" t="str">
        <f>+[1]Gestão!M3</f>
        <v>REAL</v>
      </c>
      <c r="N3" s="10" t="str">
        <f>+[1]Gestão!N3</f>
        <v>REAL</v>
      </c>
      <c r="O3" s="10" t="str">
        <f>+[1]Gestão!O3</f>
        <v>REAL</v>
      </c>
      <c r="P3" s="10" t="str">
        <f>+[1]Gestão!P3</f>
        <v>REAL</v>
      </c>
      <c r="Q3" s="10" t="str">
        <f>+[1]Gestão!Q3</f>
        <v>REAL</v>
      </c>
      <c r="R3" s="10" t="str">
        <f>+[1]Gestão!R3</f>
        <v>REAL</v>
      </c>
      <c r="S3" s="10" t="str">
        <f>+[1]Gestão!S3</f>
        <v>REAL</v>
      </c>
      <c r="T3" s="10" t="str">
        <f>+[1]Gestão!T3</f>
        <v>REAL</v>
      </c>
      <c r="U3" s="10" t="str">
        <f>+[1]Gestão!U3</f>
        <v>REAL</v>
      </c>
      <c r="V3" s="10" t="str">
        <f>+[1]Gestão!V3</f>
        <v>REAL</v>
      </c>
      <c r="W3" s="10" t="str">
        <f>+[1]Gestão!W3</f>
        <v>REAL</v>
      </c>
      <c r="X3" s="10" t="str">
        <f>+[1]Gestão!X3</f>
        <v>REAL</v>
      </c>
      <c r="Y3" s="10" t="str">
        <f>+[1]Gestão!Y3</f>
        <v>REAL</v>
      </c>
      <c r="Z3" s="10" t="str">
        <f>+[1]Gestão!Z3</f>
        <v>REAL</v>
      </c>
    </row>
    <row r="4" spans="1:26" ht="25" customHeight="1">
      <c r="A4" s="11"/>
      <c r="B4" s="2"/>
      <c r="C4" s="12" t="str">
        <f>+[1]Gestão!C4</f>
        <v xml:space="preserve">GESTÃO SALDO INICIAL </v>
      </c>
      <c r="D4" s="13">
        <f>+E5</f>
        <v>733814.8170000026</v>
      </c>
      <c r="E4" s="14">
        <v>0</v>
      </c>
      <c r="F4" s="14">
        <f>+E5</f>
        <v>733814.8170000026</v>
      </c>
      <c r="G4" s="14">
        <f t="shared" ref="G4" si="0">+F5</f>
        <v>1673736.4770000023</v>
      </c>
      <c r="H4" s="14">
        <f t="shared" ref="H4" si="1">+G5</f>
        <v>896233.05700000224</v>
      </c>
      <c r="I4" s="14">
        <f t="shared" ref="I4" si="2">+H5</f>
        <v>1159555.8970000022</v>
      </c>
      <c r="J4" s="14">
        <f t="shared" ref="J4" si="3">+I5</f>
        <v>3141736.0470000021</v>
      </c>
      <c r="K4" s="14">
        <f t="shared" ref="K4" si="4">+J5</f>
        <v>2265893.5070000011</v>
      </c>
      <c r="L4" s="14">
        <f t="shared" ref="L4" si="5">+K5</f>
        <v>3121686.757000003</v>
      </c>
      <c r="M4" s="14">
        <f t="shared" ref="M4" si="6">+L5</f>
        <v>3598806.6470000027</v>
      </c>
      <c r="N4" s="14">
        <f t="shared" ref="N4" si="7">+M5</f>
        <v>4414323.4170000032</v>
      </c>
      <c r="O4" s="14">
        <f t="shared" ref="O4" si="8">+N5</f>
        <v>3730660.3670000033</v>
      </c>
      <c r="P4" s="14">
        <f t="shared" ref="P4" si="9">+O5</f>
        <v>1221489.8470000038</v>
      </c>
      <c r="Q4" s="14">
        <f t="shared" ref="Q4" si="10">+P5</f>
        <v>966645.89700000372</v>
      </c>
      <c r="R4" s="14">
        <f t="shared" ref="R4" si="11">+Q5</f>
        <v>974478.33700000367</v>
      </c>
      <c r="S4" s="14">
        <f t="shared" ref="S4" si="12">+R5</f>
        <v>972247.98700000369</v>
      </c>
      <c r="T4" s="14">
        <f t="shared" ref="T4" si="13">+S5</f>
        <v>1854470.6370000034</v>
      </c>
      <c r="U4" s="14">
        <f t="shared" ref="U4" si="14">+T5</f>
        <v>1997608.3370000012</v>
      </c>
      <c r="V4" s="14">
        <f t="shared" ref="V4" si="15">+U5</f>
        <v>1720190.5070000011</v>
      </c>
      <c r="W4" s="14">
        <f t="shared" ref="W4" si="16">+V5</f>
        <v>16708672.597000003</v>
      </c>
      <c r="X4" s="14">
        <f t="shared" ref="X4" si="17">+W5</f>
        <v>16636025.357000003</v>
      </c>
      <c r="Y4" s="14">
        <f t="shared" ref="Y4" si="18">+X5</f>
        <v>16471677.697000004</v>
      </c>
      <c r="Z4" s="15">
        <f t="shared" ref="Z4" si="19">+Y5</f>
        <v>21597612.907000005</v>
      </c>
    </row>
    <row r="5" spans="1:26" ht="25" customHeight="1" thickBot="1">
      <c r="A5" s="11"/>
      <c r="B5" s="2"/>
      <c r="C5" s="16" t="str">
        <f>+[1]Gestão!C5</f>
        <v>GESTÃO SALDO FINAL</v>
      </c>
      <c r="D5" s="17">
        <f>+D4+D11+D37-D39-E37</f>
        <v>31035889.417000011</v>
      </c>
      <c r="E5" s="17">
        <f>+[1]Gestão!$E$5</f>
        <v>733814.8170000026</v>
      </c>
      <c r="F5" s="17">
        <f>+F4+F11-F39+F37</f>
        <v>1673736.4770000023</v>
      </c>
      <c r="G5" s="17">
        <f t="shared" ref="G5" si="20">+G4+G11-G39+G37</f>
        <v>896233.05700000224</v>
      </c>
      <c r="H5" s="17">
        <f t="shared" ref="H5" si="21">+H4+H11-H39+H37</f>
        <v>1159555.8970000022</v>
      </c>
      <c r="I5" s="17">
        <f t="shared" ref="I5:J5" si="22">+I4+I11-I39+I37</f>
        <v>3141736.0470000021</v>
      </c>
      <c r="J5" s="17">
        <f t="shared" si="22"/>
        <v>2265893.5070000011</v>
      </c>
      <c r="K5" s="17">
        <f t="shared" ref="K5" si="23">+K4+K11-K39+K37</f>
        <v>3121686.757000003</v>
      </c>
      <c r="L5" s="17">
        <f t="shared" ref="L5" si="24">+L4+L11-L39+L37</f>
        <v>3598806.6470000027</v>
      </c>
      <c r="M5" s="17">
        <f t="shared" ref="M5" si="25">+M4+M11-M39+M37</f>
        <v>4414323.4170000032</v>
      </c>
      <c r="N5" s="17">
        <f t="shared" ref="N5" si="26">+N4+N11-N39+N37</f>
        <v>3730660.3670000033</v>
      </c>
      <c r="O5" s="17">
        <f t="shared" ref="O5" si="27">+O4+O11-O39+O37</f>
        <v>1221489.8470000038</v>
      </c>
      <c r="P5" s="17">
        <f t="shared" ref="P5" si="28">+P4+P11-P39+P37</f>
        <v>966645.89700000372</v>
      </c>
      <c r="Q5" s="17">
        <f t="shared" ref="Q5" si="29">+Q4+Q11-Q39+Q37</f>
        <v>974478.33700000367</v>
      </c>
      <c r="R5" s="17">
        <f t="shared" ref="R5" si="30">+R4+R11-R39+R37</f>
        <v>972247.98700000369</v>
      </c>
      <c r="S5" s="17">
        <f t="shared" ref="S5" si="31">+S4+S11-S39+S37</f>
        <v>1854470.6370000034</v>
      </c>
      <c r="T5" s="17">
        <f t="shared" ref="T5" si="32">+T4+T11-T39+T37</f>
        <v>1997608.3370000012</v>
      </c>
      <c r="U5" s="17">
        <f t="shared" ref="U5:V5" si="33">+U4+U11-U39+U37</f>
        <v>1720190.5070000011</v>
      </c>
      <c r="V5" s="17">
        <f t="shared" si="33"/>
        <v>16708672.597000003</v>
      </c>
      <c r="W5" s="17">
        <f t="shared" ref="W5" si="34">+W4+W11-W39+W37</f>
        <v>16636025.357000003</v>
      </c>
      <c r="X5" s="17">
        <f t="shared" ref="X5:Z5" si="35">+X4+X11-X39+X37</f>
        <v>16471677.697000004</v>
      </c>
      <c r="Y5" s="17">
        <f t="shared" ref="Y5:Z5" si="36">+Y4+Y11-Y39+Y37</f>
        <v>21597612.907000005</v>
      </c>
      <c r="Z5" s="18">
        <f t="shared" si="36"/>
        <v>31035889.417000003</v>
      </c>
    </row>
    <row r="6" spans="1:26" ht="25" customHeight="1" thickBot="1">
      <c r="B6" s="19"/>
      <c r="D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5" customHeight="1">
      <c r="A7" s="8"/>
      <c r="B7" s="2"/>
      <c r="C7" s="21" t="str">
        <f>+[1]Gestão!C7</f>
        <v xml:space="preserve">333.055-9 - (Banco Brasil)  </v>
      </c>
      <c r="D7" s="22">
        <f>+$Z$7</f>
        <v>1138737.01</v>
      </c>
      <c r="E7" s="22">
        <v>51454.630000000005</v>
      </c>
      <c r="F7" s="23">
        <f>+[1]Gestão!F7</f>
        <v>821936.46</v>
      </c>
      <c r="G7" s="23">
        <f>+[1]Gestão!G7</f>
        <v>91840.88</v>
      </c>
      <c r="H7" s="23">
        <f>+[1]Gestão!H7</f>
        <v>16220.220000000001</v>
      </c>
      <c r="I7" s="23">
        <f>+[1]Gestão!I7</f>
        <v>38102.240000000005</v>
      </c>
      <c r="J7" s="23">
        <f>+[1]Gestão!J7</f>
        <v>65267.76</v>
      </c>
      <c r="K7" s="23">
        <f>+[1]Gestão!K7</f>
        <v>14719.84</v>
      </c>
      <c r="L7" s="23">
        <f>+[1]Gestão!L7</f>
        <v>96463.18</v>
      </c>
      <c r="M7" s="23">
        <f>+[1]Gestão!M7</f>
        <v>134947.71</v>
      </c>
      <c r="N7" s="23">
        <f>+[1]Gestão!N7</f>
        <v>88752.66</v>
      </c>
      <c r="O7" s="23">
        <f>+[1]Gestão!O7</f>
        <v>94044.75</v>
      </c>
      <c r="P7" s="23">
        <f>+[1]Gestão!P7</f>
        <v>40450.660000000003</v>
      </c>
      <c r="Q7" s="23">
        <f>+[1]Gestão!Q7</f>
        <v>36307.68</v>
      </c>
      <c r="R7" s="23">
        <f>+[1]Gestão!R7</f>
        <v>110718.17</v>
      </c>
      <c r="S7" s="23">
        <f>+[1]Gestão!S7</f>
        <v>17891.29</v>
      </c>
      <c r="T7" s="23">
        <f>+[1]Gestão!T7</f>
        <v>48221.63</v>
      </c>
      <c r="U7" s="23">
        <f>+[1]Gestão!U7</f>
        <v>55216.95</v>
      </c>
      <c r="V7" s="23">
        <f>+[1]Gestão!V7</f>
        <v>199146.21</v>
      </c>
      <c r="W7" s="23">
        <f>+[1]Gestão!W7</f>
        <v>139209.81</v>
      </c>
      <c r="X7" s="23">
        <f>+[1]Gestão!X7</f>
        <v>11577.92</v>
      </c>
      <c r="Y7" s="23">
        <f>+[1]Gestão!Y7</f>
        <v>51158.15</v>
      </c>
      <c r="Z7" s="24">
        <f>+[1]Gestão!Z7</f>
        <v>1138737.01</v>
      </c>
    </row>
    <row r="8" spans="1:26" ht="25" customHeight="1">
      <c r="A8" s="8"/>
      <c r="B8" s="2"/>
      <c r="C8" s="25" t="str">
        <f>+[1]Gestão!C8</f>
        <v xml:space="preserve">8-3 - (Caixa Econômica)  </v>
      </c>
      <c r="D8" s="26">
        <f>+$Z$8</f>
        <v>23218641.43</v>
      </c>
      <c r="E8" s="26">
        <v>670430.71999999997</v>
      </c>
      <c r="F8" s="27">
        <f>+[1]Gestão!F8</f>
        <v>641654.37</v>
      </c>
      <c r="G8" s="27">
        <f>+[1]Gestão!G8</f>
        <v>625127.41999999993</v>
      </c>
      <c r="H8" s="27">
        <f>+[1]Gestão!H8</f>
        <v>564056.68999999994</v>
      </c>
      <c r="I8" s="27">
        <f>+[1]Gestão!I8</f>
        <v>1819975.83</v>
      </c>
      <c r="J8" s="27">
        <f>+[1]Gestão!J8</f>
        <v>457113.16000000003</v>
      </c>
      <c r="K8" s="27">
        <f>+[1]Gestão!K8</f>
        <v>837146.6</v>
      </c>
      <c r="L8" s="27">
        <f>+[1]Gestão!L8</f>
        <v>769109.37</v>
      </c>
      <c r="M8" s="27">
        <f>+[1]Gestão!M8</f>
        <v>1099218.3299999998</v>
      </c>
      <c r="N8" s="27">
        <f>+[1]Gestão!N8</f>
        <v>506328.82</v>
      </c>
      <c r="O8" s="27">
        <f>+[1]Gestão!O8</f>
        <v>947163.72</v>
      </c>
      <c r="P8" s="27">
        <f>+[1]Gestão!P8</f>
        <v>753676.19000000006</v>
      </c>
      <c r="Q8" s="27">
        <f>+[1]Gestão!Q8</f>
        <v>766021.66999999993</v>
      </c>
      <c r="R8" s="27">
        <f>+[1]Gestão!R8</f>
        <v>735449.59999999998</v>
      </c>
      <c r="S8" s="27">
        <f>+[1]Gestão!S8</f>
        <v>1087545.58</v>
      </c>
      <c r="T8" s="27">
        <f>+[1]Gestão!T8</f>
        <v>1216062.27</v>
      </c>
      <c r="U8" s="27">
        <f>+[1]Gestão!U8</f>
        <v>948524.44</v>
      </c>
      <c r="V8" s="27">
        <f>+[1]Gestão!V8</f>
        <v>10406120.709999999</v>
      </c>
      <c r="W8" s="27">
        <f>+[1]Gestão!W8</f>
        <v>10393140.02</v>
      </c>
      <c r="X8" s="27">
        <f>+[1]Gestão!X8</f>
        <v>10400575.879999999</v>
      </c>
      <c r="Y8" s="27">
        <f>+[1]Gestão!Y8</f>
        <v>14752178.479999999</v>
      </c>
      <c r="Z8" s="28">
        <f>+[1]Gestão!Z8</f>
        <v>23218641.43</v>
      </c>
    </row>
    <row r="9" spans="1:26" ht="25" customHeight="1" thickBot="1">
      <c r="A9" s="8"/>
      <c r="B9" s="2"/>
      <c r="C9" s="29" t="str">
        <f>+[1]Gestão!C9</f>
        <v xml:space="preserve">195-0 - (Caixa Econômica)  </v>
      </c>
      <c r="D9" s="30">
        <f>+$Z$9</f>
        <v>6678511.2000000002</v>
      </c>
      <c r="E9" s="30">
        <v>11929.96</v>
      </c>
      <c r="F9" s="31">
        <f>+[1]Gestão!F9</f>
        <v>210145.91</v>
      </c>
      <c r="G9" s="31">
        <f>+[1]Gestão!G9</f>
        <v>179265.02</v>
      </c>
      <c r="H9" s="31">
        <f>+[1]Gestão!H9</f>
        <v>579279.25</v>
      </c>
      <c r="I9" s="31">
        <f>+[1]Gestão!I9</f>
        <v>1283658.1299999999</v>
      </c>
      <c r="J9" s="31">
        <f>+[1]Gestão!J9</f>
        <v>1743512.5199999998</v>
      </c>
      <c r="K9" s="31">
        <f>+[1]Gestão!K9</f>
        <v>2269820.25</v>
      </c>
      <c r="L9" s="31">
        <f>+[1]Gestão!L9</f>
        <v>2733234.04</v>
      </c>
      <c r="M9" s="31">
        <f>+[1]Gestão!M9</f>
        <v>3180157.35</v>
      </c>
      <c r="N9" s="31">
        <f>+[1]Gestão!N9</f>
        <v>3135578.86</v>
      </c>
      <c r="O9" s="31">
        <f>+[1]Gestão!O9</f>
        <v>180281.07</v>
      </c>
      <c r="P9" s="31">
        <f>+[1]Gestão!P9</f>
        <v>172519.24000000002</v>
      </c>
      <c r="Q9" s="31">
        <f>+[1]Gestão!Q9</f>
        <v>172149.43</v>
      </c>
      <c r="R9" s="31">
        <f>+[1]Gestão!R9</f>
        <v>126082.38</v>
      </c>
      <c r="S9" s="31">
        <f>+[1]Gestão!S9</f>
        <v>749034.12</v>
      </c>
      <c r="T9" s="31">
        <f>+[1]Gestão!T9</f>
        <v>733324.33000000007</v>
      </c>
      <c r="U9" s="31">
        <f>+[1]Gestão!U9</f>
        <v>716449.01</v>
      </c>
      <c r="V9" s="31">
        <f>+[1]Gestão!V9</f>
        <v>6103405.8700000001</v>
      </c>
      <c r="W9" s="31">
        <f>+[1]Gestão!W9</f>
        <v>6103676.0199999996</v>
      </c>
      <c r="X9" s="31">
        <f>+[1]Gestão!X9</f>
        <v>6059524.3900000006</v>
      </c>
      <c r="Y9" s="31">
        <f>+[1]Gestão!Y9</f>
        <v>6794276.0099999998</v>
      </c>
      <c r="Z9" s="32">
        <f>+[1]Gestão!Z9</f>
        <v>6678511.2000000002</v>
      </c>
    </row>
    <row r="10" spans="1:26" ht="25" customHeight="1" thickBot="1">
      <c r="A10" s="1"/>
      <c r="B10" s="2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5" customHeight="1">
      <c r="A11" s="11"/>
      <c r="B11" s="2"/>
      <c r="C11" s="36" t="str">
        <f>+[1]Gestão!C11</f>
        <v xml:space="preserve">TOTAL RECEITA </v>
      </c>
      <c r="D11" s="37">
        <f>+D12+D13+D15+D34+D35+D14</f>
        <v>86428364.63000001</v>
      </c>
      <c r="E11" s="37">
        <f>+E12+E13+E14+E15+E34+E35</f>
        <v>0</v>
      </c>
      <c r="F11" s="37">
        <f>+F12+F13+F14+F15+F34+F35</f>
        <v>5124343.24</v>
      </c>
      <c r="G11" s="37">
        <f t="shared" ref="G11" si="37">+G12+G13+G14+G15+G34+G35</f>
        <v>14125.89</v>
      </c>
      <c r="H11" s="37">
        <f t="shared" ref="H11" si="38">+H12+H13+H14+H15+H34+H35</f>
        <v>523532.73</v>
      </c>
      <c r="I11" s="37">
        <f t="shared" ref="I11:J11" si="39">+I12+I13+I14+I15+I34+I35</f>
        <v>2309990</v>
      </c>
      <c r="J11" s="37">
        <f t="shared" si="39"/>
        <v>5499360.3099999996</v>
      </c>
      <c r="K11" s="37">
        <f t="shared" ref="K11" si="40">+K12+K13+K14+K15+K34+K35</f>
        <v>10610687.670000002</v>
      </c>
      <c r="L11" s="37">
        <f t="shared" ref="L11" si="41">+L12+L13+L14+L15+L34+L35</f>
        <v>545462.02999999991</v>
      </c>
      <c r="M11" s="37">
        <f t="shared" ref="M11" si="42">+M12+M13+M14+M15+M34+M35</f>
        <v>2078417.12</v>
      </c>
      <c r="N11" s="37">
        <f t="shared" ref="N11" si="43">+N12+N13+N14+N15+N34+N35</f>
        <v>89825.709999999992</v>
      </c>
      <c r="O11" s="37">
        <f t="shared" ref="O11" si="44">+O12+O13+O14+O15+O34+O35</f>
        <v>1255300</v>
      </c>
      <c r="P11" s="37">
        <f t="shared" ref="P11" si="45">+P12+P13+P14+P15+P34+P35</f>
        <v>63369.15</v>
      </c>
      <c r="Q11" s="37">
        <f t="shared" ref="Q11" si="46">+Q12+Q13+Q14+Q15+Q34+Q35</f>
        <v>28236.36</v>
      </c>
      <c r="R11" s="37">
        <f t="shared" ref="R11" si="47">+R12+R13+R14+R15+R34+R35</f>
        <v>1054871.51</v>
      </c>
      <c r="S11" s="37">
        <f t="shared" ref="S11" si="48">+S12+S13+S14+S15+S34+S35</f>
        <v>4517056.38</v>
      </c>
      <c r="T11" s="37">
        <f t="shared" ref="T11" si="49">+T12+T13+T14+T15+T34+T35</f>
        <v>8538892.4399999995</v>
      </c>
      <c r="U11" s="37">
        <f t="shared" ref="U11:V11" si="50">+U12+U13+U14+U15+U34+U35</f>
        <v>9417.9600000000009</v>
      </c>
      <c r="V11" s="37">
        <f t="shared" si="50"/>
        <v>15195644.66</v>
      </c>
      <c r="W11" s="37">
        <f t="shared" ref="W11" si="51">+W12+W13+W14+W15+W34+W35</f>
        <v>10735.16</v>
      </c>
      <c r="X11" s="37">
        <f t="shared" ref="X11:Z11" si="52">+X12+X13+X14+X15+X34+X35</f>
        <v>6317.21</v>
      </c>
      <c r="Y11" s="37">
        <f t="shared" ref="Y11:Z11" si="53">+Y12+Y13+Y14+Y15+Y34+Y35</f>
        <v>12351059.050000001</v>
      </c>
      <c r="Z11" s="38">
        <f t="shared" si="53"/>
        <v>16601720.049999999</v>
      </c>
    </row>
    <row r="12" spans="1:26" ht="25" customHeight="1">
      <c r="A12" s="8"/>
      <c r="B12" s="2">
        <v>810</v>
      </c>
      <c r="C12" s="39" t="str">
        <f>+[1]Gestão!C12</f>
        <v>Receita Frota Pública</v>
      </c>
      <c r="D12" s="40">
        <f>SUM(F12:$Z$12)</f>
        <v>111259.05999999998</v>
      </c>
      <c r="E12" s="27">
        <f>+[1]Gestão!E12</f>
        <v>0</v>
      </c>
      <c r="F12" s="27">
        <f>+[1]Gestão!F12</f>
        <v>18928.940000000002</v>
      </c>
      <c r="G12" s="27">
        <f>+[1]Gestão!G12</f>
        <v>3546.78</v>
      </c>
      <c r="H12" s="27">
        <f>+[1]Gestão!H12</f>
        <v>2128.0700000000002</v>
      </c>
      <c r="I12" s="27">
        <f>+[1]Gestão!I12</f>
        <v>2837.42</v>
      </c>
      <c r="J12" s="27">
        <f>+[1]Gestão!J12</f>
        <v>12768.66</v>
      </c>
      <c r="K12" s="27">
        <f>+[1]Gestão!K12</f>
        <v>3432.39</v>
      </c>
      <c r="L12" s="27">
        <f>+[1]Gestão!L12</f>
        <v>3089.15</v>
      </c>
      <c r="M12" s="27">
        <f>+[1]Gestão!M12</f>
        <v>3775.39</v>
      </c>
      <c r="N12" s="27">
        <f>+[1]Gestão!N12</f>
        <v>3432.39</v>
      </c>
      <c r="O12" s="27">
        <f>+[1]Gestão!O12</f>
        <v>10297.17</v>
      </c>
      <c r="P12" s="27">
        <f>+[1]Gestão!P12</f>
        <v>3432.39</v>
      </c>
      <c r="Q12" s="27">
        <f>+[1]Gestão!Q12</f>
        <v>3432</v>
      </c>
      <c r="R12" s="27">
        <f>+[1]Gestão!R12</f>
        <v>3432.39</v>
      </c>
      <c r="S12" s="27">
        <f>+[1]Gestão!S12</f>
        <v>3432</v>
      </c>
      <c r="T12" s="27">
        <f>+[1]Gestão!T12</f>
        <v>8752.59</v>
      </c>
      <c r="U12" s="27">
        <f>+[1]Gestão!U12</f>
        <v>3604.01</v>
      </c>
      <c r="V12" s="27">
        <f>+[1]Gestão!V12</f>
        <v>4290.49</v>
      </c>
      <c r="W12" s="27">
        <f>+[1]Gestão!W12</f>
        <v>3947</v>
      </c>
      <c r="X12" s="27">
        <f>+[1]Gestão!X12</f>
        <v>3432.39</v>
      </c>
      <c r="Y12" s="27">
        <f>+[1]Gestão!Y12</f>
        <v>3089.15</v>
      </c>
      <c r="Z12" s="28">
        <f>+[1]Gestão!Z12</f>
        <v>6178.29</v>
      </c>
    </row>
    <row r="13" spans="1:26" ht="25" customHeight="1">
      <c r="A13" s="8"/>
      <c r="B13" s="2">
        <v>816</v>
      </c>
      <c r="C13" s="39" t="str">
        <f>+[1]Gestão!C13</f>
        <v xml:space="preserve">Gerenc.Crédito Eletrônico Paese </v>
      </c>
      <c r="D13" s="40">
        <f>SUM(F13:$Z$13)</f>
        <v>1471083.1400000001</v>
      </c>
      <c r="E13" s="27">
        <f>+[1]Gestão!E13</f>
        <v>0</v>
      </c>
      <c r="F13" s="27">
        <f>+[1]Gestão!F13</f>
        <v>0</v>
      </c>
      <c r="G13" s="27">
        <f>+[1]Gestão!G13</f>
        <v>1098.72</v>
      </c>
      <c r="H13" s="27">
        <f>+[1]Gestão!H13</f>
        <v>0</v>
      </c>
      <c r="I13" s="27">
        <f>+[1]Gestão!I13</f>
        <v>0</v>
      </c>
      <c r="J13" s="27">
        <f>+[1]Gestão!J13</f>
        <v>0</v>
      </c>
      <c r="K13" s="27">
        <f>+[1]Gestão!K13</f>
        <v>0</v>
      </c>
      <c r="L13" s="27">
        <f>+[1]Gestão!L13</f>
        <v>0</v>
      </c>
      <c r="M13" s="27">
        <f>+[1]Gestão!M13</f>
        <v>1463777.6</v>
      </c>
      <c r="N13" s="27">
        <f>+[1]Gestão!N13</f>
        <v>0</v>
      </c>
      <c r="O13" s="27">
        <f>+[1]Gestão!O13</f>
        <v>0</v>
      </c>
      <c r="P13" s="27">
        <f>+[1]Gestão!P13</f>
        <v>0</v>
      </c>
      <c r="Q13" s="27">
        <f>+[1]Gestão!Q13</f>
        <v>190.77</v>
      </c>
      <c r="R13" s="27">
        <f>+[1]Gestão!R13</f>
        <v>0</v>
      </c>
      <c r="S13" s="27">
        <f>+[1]Gestão!S13</f>
        <v>0</v>
      </c>
      <c r="T13" s="27">
        <f>+[1]Gestão!T13</f>
        <v>1407.48</v>
      </c>
      <c r="U13" s="27">
        <f>+[1]Gestão!U13</f>
        <v>0</v>
      </c>
      <c r="V13" s="27">
        <f>+[1]Gestão!V13</f>
        <v>4608.57</v>
      </c>
      <c r="W13" s="27">
        <f>+[1]Gestão!W13</f>
        <v>0</v>
      </c>
      <c r="X13" s="27">
        <f>+[1]Gestão!X13</f>
        <v>0</v>
      </c>
      <c r="Y13" s="27">
        <f>+[1]Gestão!Y13</f>
        <v>0</v>
      </c>
      <c r="Z13" s="28">
        <f>+[1]Gestão!Z13</f>
        <v>0</v>
      </c>
    </row>
    <row r="14" spans="1:26" ht="25" customHeight="1">
      <c r="A14" s="8"/>
      <c r="B14" s="2">
        <v>816</v>
      </c>
      <c r="C14" s="39" t="str">
        <f>+[1]Gestão!C14</f>
        <v>Bilhete Único sem Cadastro</v>
      </c>
      <c r="D14" s="40">
        <f>SUM(F$14:$Z14)</f>
        <v>345266.24999999994</v>
      </c>
      <c r="E14" s="27">
        <f>+[1]Gestão!E14</f>
        <v>0</v>
      </c>
      <c r="F14" s="27">
        <f>+[1]Gestão!F14</f>
        <v>2745</v>
      </c>
      <c r="G14" s="27">
        <f>+[1]Gestão!G14</f>
        <v>8070</v>
      </c>
      <c r="H14" s="27">
        <f>+[1]Gestão!H14</f>
        <v>2026.8</v>
      </c>
      <c r="I14" s="27">
        <f>+[1]Gestão!I14</f>
        <v>2589.6</v>
      </c>
      <c r="J14" s="27">
        <f>+[1]Gestão!J14</f>
        <v>5046</v>
      </c>
      <c r="K14" s="27">
        <f>+[1]Gestão!K14</f>
        <v>2763</v>
      </c>
      <c r="L14" s="27">
        <f>+[1]Gestão!L14</f>
        <v>8170.2</v>
      </c>
      <c r="M14" s="27">
        <f>+[1]Gestão!M14</f>
        <v>4772</v>
      </c>
      <c r="N14" s="27">
        <f>+[1]Gestão!N14</f>
        <v>3450</v>
      </c>
      <c r="O14" s="27">
        <f>+[1]Gestão!O14</f>
        <v>244074</v>
      </c>
      <c r="P14" s="27">
        <f>+[1]Gestão!P14</f>
        <v>2997</v>
      </c>
      <c r="Q14" s="27">
        <f>+[1]Gestão!Q14</f>
        <v>20898</v>
      </c>
      <c r="R14" s="27">
        <f>+[1]Gestão!R14</f>
        <v>4194</v>
      </c>
      <c r="S14" s="27">
        <f>+[1]Gestão!S14</f>
        <v>3972</v>
      </c>
      <c r="T14" s="27">
        <f>+[1]Gestão!T14</f>
        <v>3411</v>
      </c>
      <c r="U14" s="27">
        <f>+[1]Gestão!U14</f>
        <v>1785.6</v>
      </c>
      <c r="V14" s="27">
        <f>+[1]Gestão!V14</f>
        <v>9715.0499999999993</v>
      </c>
      <c r="W14" s="27">
        <f>+[1]Gestão!W14</f>
        <v>5929</v>
      </c>
      <c r="X14" s="27">
        <f>+[1]Gestão!X14</f>
        <v>0</v>
      </c>
      <c r="Y14" s="27">
        <f>+[1]Gestão!Y14</f>
        <v>7792.2</v>
      </c>
      <c r="Z14" s="28">
        <f>+[1]Gestão!Z14</f>
        <v>865.8</v>
      </c>
    </row>
    <row r="15" spans="1:26" ht="25" customHeight="1">
      <c r="A15" s="8"/>
      <c r="B15" s="2"/>
      <c r="C15" s="41" t="str">
        <f>+[1]Gestão!C15</f>
        <v>Receita Diversas e Financeiras</v>
      </c>
      <c r="D15" s="42">
        <f>SUM(F15:$Z$15)</f>
        <v>6891786.129999999</v>
      </c>
      <c r="E15" s="43">
        <f>SUM(E16:E33)</f>
        <v>0</v>
      </c>
      <c r="F15" s="43">
        <f>SUM(F16:F33)</f>
        <v>102669.29999999999</v>
      </c>
      <c r="G15" s="43">
        <f t="shared" ref="G15" si="54">SUM(G16:G33)</f>
        <v>1410.39</v>
      </c>
      <c r="H15" s="43">
        <f t="shared" ref="H15" si="55">SUM(H16:H33)</f>
        <v>519377.86</v>
      </c>
      <c r="I15" s="43">
        <f t="shared" ref="I15:J15" si="56">SUM(I16:I33)</f>
        <v>2304562.98</v>
      </c>
      <c r="J15" s="43">
        <f t="shared" si="56"/>
        <v>481545.64999999997</v>
      </c>
      <c r="K15" s="43">
        <f t="shared" ref="K15" si="57">SUM(K16:K33)</f>
        <v>558657.15999999992</v>
      </c>
      <c r="L15" s="43">
        <f t="shared" ref="L15" si="58">SUM(L16:L33)</f>
        <v>534202.67999999993</v>
      </c>
      <c r="M15" s="43">
        <f t="shared" ref="M15" si="59">SUM(M16:M33)</f>
        <v>606092.13</v>
      </c>
      <c r="N15" s="43">
        <f t="shared" ref="N15" si="60">SUM(N16:N33)</f>
        <v>82943.319999999992</v>
      </c>
      <c r="O15" s="43">
        <f t="shared" ref="O15" si="61">SUM(O16:O33)</f>
        <v>928.82999999999993</v>
      </c>
      <c r="P15" s="43">
        <f t="shared" ref="P15" si="62">SUM(P16:P33)</f>
        <v>56939.76</v>
      </c>
      <c r="Q15" s="43">
        <f t="shared" ref="Q15" si="63">SUM(Q16:Q33)</f>
        <v>3715.59</v>
      </c>
      <c r="R15" s="43">
        <f t="shared" ref="R15" si="64">SUM(R16:R33)</f>
        <v>47245.120000000003</v>
      </c>
      <c r="S15" s="43">
        <f t="shared" ref="S15" si="65">SUM(S16:S33)</f>
        <v>9652.380000000001</v>
      </c>
      <c r="T15" s="43">
        <f t="shared" ref="T15" si="66">SUM(T16:T33)</f>
        <v>25321.370000000003</v>
      </c>
      <c r="U15" s="43">
        <f t="shared" ref="U15:V15" si="67">SUM(U16:U33)</f>
        <v>4028.3500000000004</v>
      </c>
      <c r="V15" s="43">
        <f t="shared" si="67"/>
        <v>2168.6999999999998</v>
      </c>
      <c r="W15" s="43">
        <f t="shared" ref="W15" si="68">SUM(W16:W33)</f>
        <v>859.16</v>
      </c>
      <c r="X15" s="43">
        <f t="shared" ref="X15:Z15" si="69">SUM(X16:X33)</f>
        <v>2884.82</v>
      </c>
      <c r="Y15" s="43">
        <f t="shared" ref="Y15:Z15" si="70">SUM(Y16:Y33)</f>
        <v>418185.47999999992</v>
      </c>
      <c r="Z15" s="44">
        <f t="shared" si="70"/>
        <v>1128395.0999999999</v>
      </c>
    </row>
    <row r="16" spans="1:26" ht="25" customHeight="1">
      <c r="A16" s="45" t="s">
        <v>1</v>
      </c>
      <c r="B16" s="46">
        <v>804</v>
      </c>
      <c r="C16" s="47" t="str">
        <f>+[1]Gestão!C16</f>
        <v>Receitas Financeiras</v>
      </c>
      <c r="D16" s="48">
        <f>SUM(F16:$Z$16)</f>
        <v>13260.52</v>
      </c>
      <c r="E16" s="49">
        <f>+[1]Gestão!E16</f>
        <v>0</v>
      </c>
      <c r="F16" s="49">
        <f>+[1]Gestão!F16</f>
        <v>91.57</v>
      </c>
      <c r="G16" s="49">
        <f>+[1]Gestão!G16</f>
        <v>199.99</v>
      </c>
      <c r="H16" s="49">
        <f>+[1]Gestão!H16</f>
        <v>108.09</v>
      </c>
      <c r="I16" s="49">
        <f>+[1]Gestão!I16</f>
        <v>131.65</v>
      </c>
      <c r="J16" s="49">
        <f>+[1]Gestão!J16</f>
        <v>146.72</v>
      </c>
      <c r="K16" s="49">
        <f>+[1]Gestão!K16</f>
        <v>239.12</v>
      </c>
      <c r="L16" s="49">
        <f>+[1]Gestão!L16</f>
        <v>240.14</v>
      </c>
      <c r="M16" s="49">
        <f>+[1]Gestão!M16</f>
        <v>299.06</v>
      </c>
      <c r="N16" s="49">
        <f>+[1]Gestão!N16</f>
        <v>408.82</v>
      </c>
      <c r="O16" s="49">
        <f>+[1]Gestão!O16</f>
        <v>475.63</v>
      </c>
      <c r="P16" s="49">
        <f>+[1]Gestão!P16</f>
        <v>181.79</v>
      </c>
      <c r="Q16" s="49">
        <f>+[1]Gestão!Q16</f>
        <v>135.44</v>
      </c>
      <c r="R16" s="49">
        <f>+[1]Gestão!R16</f>
        <v>149.76</v>
      </c>
      <c r="S16" s="49">
        <f>+[1]Gestão!S16</f>
        <v>146.35</v>
      </c>
      <c r="T16" s="49">
        <f>+[1]Gestão!T16</f>
        <v>180.54</v>
      </c>
      <c r="U16" s="49">
        <f>+[1]Gestão!U16</f>
        <v>405.55</v>
      </c>
      <c r="V16" s="49">
        <f>+[1]Gestão!V16</f>
        <v>0</v>
      </c>
      <c r="W16" s="49">
        <f>+[1]Gestão!W16</f>
        <v>726.15</v>
      </c>
      <c r="X16" s="49">
        <f>+[1]Gestão!X16</f>
        <v>1261.42</v>
      </c>
      <c r="Y16" s="49">
        <f>+[1]Gestão!Y16</f>
        <v>2584.7399999999998</v>
      </c>
      <c r="Z16" s="50">
        <f>+[1]Gestão!Z16</f>
        <v>5147.99</v>
      </c>
    </row>
    <row r="17" spans="1:26" ht="25" customHeight="1">
      <c r="A17" s="45" t="s">
        <v>1</v>
      </c>
      <c r="B17" s="46" t="s">
        <v>2</v>
      </c>
      <c r="C17" s="47" t="str">
        <f>+[1]Gestão!C17</f>
        <v>Valores Desconhecidos</v>
      </c>
      <c r="D17" s="48">
        <f>SUM(F17:$Z$17)</f>
        <v>17351.409999999913</v>
      </c>
      <c r="E17" s="49">
        <f>+[1]Gestão!E17</f>
        <v>0</v>
      </c>
      <c r="F17" s="49">
        <f>+[1]Gestão!F17</f>
        <v>13.639999999987594</v>
      </c>
      <c r="G17" s="49">
        <f>+[1]Gestão!G17</f>
        <v>118.00000000000011</v>
      </c>
      <c r="H17" s="49">
        <f>+[1]Gestão!H17</f>
        <v>5.4199999999997885</v>
      </c>
      <c r="I17" s="49">
        <f>+[1]Gestão!I17</f>
        <v>116.97000000000116</v>
      </c>
      <c r="J17" s="49">
        <f>+[1]Gestão!J17</f>
        <v>350.36000000000013</v>
      </c>
      <c r="K17" s="49">
        <f>+[1]Gestão!K17</f>
        <v>449.32</v>
      </c>
      <c r="L17" s="49">
        <f>+[1]Gestão!L17</f>
        <v>-5.7980287238024175E-12</v>
      </c>
      <c r="M17" s="49">
        <f>+[1]Gestão!M17</f>
        <v>85.229999999997858</v>
      </c>
      <c r="N17" s="49">
        <f>+[1]Gestão!N17</f>
        <v>0</v>
      </c>
      <c r="O17" s="49">
        <f>+[1]Gestão!O17</f>
        <v>7</v>
      </c>
      <c r="P17" s="49">
        <f>+[1]Gestão!P17</f>
        <v>191.56000000000131</v>
      </c>
      <c r="Q17" s="49">
        <f>+[1]Gestão!Q17</f>
        <v>105.32000000000016</v>
      </c>
      <c r="R17" s="49">
        <f>+[1]Gestão!R17</f>
        <v>32.960000000000583</v>
      </c>
      <c r="S17" s="49">
        <f>+[1]Gestão!S17</f>
        <v>50</v>
      </c>
      <c r="T17" s="49">
        <f>+[1]Gestão!T17</f>
        <v>1631</v>
      </c>
      <c r="U17" s="49">
        <f>+[1]Gestão!U17</f>
        <v>3616.1000000000004</v>
      </c>
      <c r="V17" s="49">
        <f>+[1]Gestão!V17</f>
        <v>2167.9299999999998</v>
      </c>
      <c r="W17" s="49">
        <f>+[1]Gestão!W17</f>
        <v>100</v>
      </c>
      <c r="X17" s="49">
        <f>+[1]Gestão!X17</f>
        <v>1623.4</v>
      </c>
      <c r="Y17" s="49">
        <f>+[1]Gestão!Y17</f>
        <v>3299.8</v>
      </c>
      <c r="Z17" s="50">
        <f>+[1]Gestão!Z17</f>
        <v>3387.3999999999301</v>
      </c>
    </row>
    <row r="18" spans="1:26" ht="25" customHeight="1">
      <c r="A18" s="45" t="s">
        <v>1</v>
      </c>
      <c r="B18" s="46">
        <v>811</v>
      </c>
      <c r="C18" s="47" t="str">
        <f>+[1]Gestão!C18</f>
        <v>Reemb. Desp. Garagem / Pátio /NDs. Terminal</v>
      </c>
      <c r="D18" s="48">
        <f>SUM(F18:$Z$18)</f>
        <v>634601.43000000005</v>
      </c>
      <c r="E18" s="49">
        <f>+[1]Gestão!E18</f>
        <v>0</v>
      </c>
      <c r="F18" s="49">
        <f>+[1]Gestão!F18</f>
        <v>0</v>
      </c>
      <c r="G18" s="49">
        <f>+[1]Gestão!G18</f>
        <v>0</v>
      </c>
      <c r="H18" s="49">
        <f>+[1]Gestão!H18</f>
        <v>0</v>
      </c>
      <c r="I18" s="49">
        <f>+[1]Gestão!I18</f>
        <v>0</v>
      </c>
      <c r="J18" s="49">
        <f>+[1]Gestão!J18</f>
        <v>0</v>
      </c>
      <c r="K18" s="49">
        <f>+[1]Gestão!K18</f>
        <v>0</v>
      </c>
      <c r="L18" s="49">
        <f>+[1]Gestão!L18</f>
        <v>0</v>
      </c>
      <c r="M18" s="49">
        <f>+[1]Gestão!M18</f>
        <v>0</v>
      </c>
      <c r="N18" s="49">
        <f>+[1]Gestão!N18</f>
        <v>0</v>
      </c>
      <c r="O18" s="49">
        <f>+[1]Gestão!O18</f>
        <v>0</v>
      </c>
      <c r="P18" s="49">
        <f>+[1]Gestão!P18</f>
        <v>0</v>
      </c>
      <c r="Q18" s="49">
        <f>+[1]Gestão!Q18</f>
        <v>0</v>
      </c>
      <c r="R18" s="49">
        <f>+[1]Gestão!R18</f>
        <v>0</v>
      </c>
      <c r="S18" s="49">
        <f>+[1]Gestão!S18</f>
        <v>0</v>
      </c>
      <c r="T18" s="49">
        <f>+[1]Gestão!T18</f>
        <v>0</v>
      </c>
      <c r="U18" s="49">
        <f>+[1]Gestão!U18</f>
        <v>0</v>
      </c>
      <c r="V18" s="49">
        <f>+[1]Gestão!V18</f>
        <v>0</v>
      </c>
      <c r="W18" s="49">
        <f>+[1]Gestão!W18</f>
        <v>0</v>
      </c>
      <c r="X18" s="49">
        <f>+[1]Gestão!X18</f>
        <v>0</v>
      </c>
      <c r="Y18" s="49">
        <f>+[1]Gestão!Y18</f>
        <v>0</v>
      </c>
      <c r="Z18" s="50">
        <f>+[1]Gestão!Z18</f>
        <v>634601.43000000005</v>
      </c>
    </row>
    <row r="19" spans="1:26" ht="25" customHeight="1">
      <c r="A19" s="45" t="s">
        <v>1</v>
      </c>
      <c r="B19" s="46">
        <v>814</v>
      </c>
      <c r="C19" s="47" t="str">
        <f>+[1]Gestão!C19</f>
        <v xml:space="preserve">Serviços Especiais -  U S P </v>
      </c>
      <c r="D19" s="48">
        <f>SUM(F19:$Z$19)</f>
        <v>45714.78</v>
      </c>
      <c r="E19" s="49">
        <f>+[1]Gestão!E19</f>
        <v>0</v>
      </c>
      <c r="F19" s="49">
        <f>+[1]Gestão!F19</f>
        <v>0</v>
      </c>
      <c r="G19" s="49">
        <f>+[1]Gestão!G19</f>
        <v>0</v>
      </c>
      <c r="H19" s="49">
        <f>+[1]Gestão!H19</f>
        <v>0</v>
      </c>
      <c r="I19" s="49">
        <f>+[1]Gestão!I19</f>
        <v>0</v>
      </c>
      <c r="J19" s="49">
        <f>+[1]Gestão!J19</f>
        <v>0</v>
      </c>
      <c r="K19" s="49">
        <f>+[1]Gestão!K19</f>
        <v>0</v>
      </c>
      <c r="L19" s="49">
        <f>+[1]Gestão!L19</f>
        <v>0</v>
      </c>
      <c r="M19" s="49">
        <f>+[1]Gestão!M19</f>
        <v>0</v>
      </c>
      <c r="N19" s="49">
        <f>+[1]Gestão!N19</f>
        <v>0</v>
      </c>
      <c r="O19" s="49">
        <f>+[1]Gestão!O19</f>
        <v>0</v>
      </c>
      <c r="P19" s="49">
        <f>+[1]Gestão!P19</f>
        <v>0</v>
      </c>
      <c r="Q19" s="49">
        <f>+[1]Gestão!Q19</f>
        <v>0</v>
      </c>
      <c r="R19" s="49">
        <f>+[1]Gestão!R19</f>
        <v>45714.78</v>
      </c>
      <c r="S19" s="49">
        <f>+[1]Gestão!S19</f>
        <v>0</v>
      </c>
      <c r="T19" s="49">
        <f>+[1]Gestão!T19</f>
        <v>0</v>
      </c>
      <c r="U19" s="49">
        <f>+[1]Gestão!U19</f>
        <v>0</v>
      </c>
      <c r="V19" s="49">
        <f>+[1]Gestão!V19</f>
        <v>0</v>
      </c>
      <c r="W19" s="49">
        <f>+[1]Gestão!W19</f>
        <v>0</v>
      </c>
      <c r="X19" s="49">
        <f>+[1]Gestão!X19</f>
        <v>0</v>
      </c>
      <c r="Y19" s="49">
        <f>+[1]Gestão!Y19</f>
        <v>0</v>
      </c>
      <c r="Z19" s="50">
        <f>+[1]Gestão!Z19</f>
        <v>0</v>
      </c>
    </row>
    <row r="20" spans="1:26" ht="25" customHeight="1">
      <c r="A20" s="45" t="s">
        <v>1</v>
      </c>
      <c r="B20" s="46">
        <v>824</v>
      </c>
      <c r="C20" s="47" t="str">
        <f>+[1]Gestão!C20</f>
        <v>Gerenc. e Operação Bilhet. Eletrôn. (SBE)</v>
      </c>
      <c r="D20" s="48">
        <f>SUM(F20:$Z$20)</f>
        <v>2071390.44</v>
      </c>
      <c r="E20" s="49">
        <f>+[1]Gestão!E20</f>
        <v>0</v>
      </c>
      <c r="F20" s="49">
        <f>+[1]Gestão!F20</f>
        <v>0</v>
      </c>
      <c r="G20" s="49">
        <f>+[1]Gestão!G20</f>
        <v>0</v>
      </c>
      <c r="H20" s="49">
        <f>+[1]Gestão!H20</f>
        <v>0</v>
      </c>
      <c r="I20" s="49">
        <f>+[1]Gestão!I20</f>
        <v>1551658.19</v>
      </c>
      <c r="J20" s="49">
        <f>+[1]Gestão!J20</f>
        <v>0</v>
      </c>
      <c r="K20" s="49">
        <f>+[1]Gestão!K20</f>
        <v>0</v>
      </c>
      <c r="L20" s="49">
        <f>+[1]Gestão!L20</f>
        <v>0</v>
      </c>
      <c r="M20" s="49">
        <f>+[1]Gestão!M20</f>
        <v>0</v>
      </c>
      <c r="N20" s="49">
        <f>+[1]Gestão!N20</f>
        <v>63910.16</v>
      </c>
      <c r="O20" s="49">
        <f>+[1]Gestão!O20</f>
        <v>0</v>
      </c>
      <c r="P20" s="49">
        <f>+[1]Gestão!P20</f>
        <v>0</v>
      </c>
      <c r="Q20" s="49">
        <f>+[1]Gestão!Q20</f>
        <v>0</v>
      </c>
      <c r="R20" s="49">
        <f>+[1]Gestão!R20</f>
        <v>0</v>
      </c>
      <c r="S20" s="49">
        <f>+[1]Gestão!S20</f>
        <v>0</v>
      </c>
      <c r="T20" s="49">
        <f>+[1]Gestão!T20</f>
        <v>0</v>
      </c>
      <c r="U20" s="49">
        <f>+[1]Gestão!U20</f>
        <v>0</v>
      </c>
      <c r="V20" s="49">
        <f>+[1]Gestão!V20</f>
        <v>0</v>
      </c>
      <c r="W20" s="49">
        <f>+[1]Gestão!W20</f>
        <v>0</v>
      </c>
      <c r="X20" s="49">
        <f>+[1]Gestão!X20</f>
        <v>0</v>
      </c>
      <c r="Y20" s="49">
        <f>+[1]Gestão!Y20</f>
        <v>0</v>
      </c>
      <c r="Z20" s="50">
        <f>+[1]Gestão!Z20</f>
        <v>455822.09</v>
      </c>
    </row>
    <row r="21" spans="1:26" ht="25" customHeight="1">
      <c r="A21" s="45" t="s">
        <v>1</v>
      </c>
      <c r="B21" s="46">
        <v>827</v>
      </c>
      <c r="C21" s="47" t="str">
        <f>+[1]Gestão!C21</f>
        <v>Aluguel/Água Gatusa</v>
      </c>
      <c r="D21" s="48">
        <f>SUM(F21:$Z$21)</f>
        <v>42296.05</v>
      </c>
      <c r="E21" s="49">
        <f>+[1]Gestão!E21</f>
        <v>0</v>
      </c>
      <c r="F21" s="49">
        <f>+[1]Gestão!F21</f>
        <v>0</v>
      </c>
      <c r="G21" s="49">
        <f>+[1]Gestão!G21</f>
        <v>0</v>
      </c>
      <c r="H21" s="49">
        <f>+[1]Gestão!H21</f>
        <v>0</v>
      </c>
      <c r="I21" s="49">
        <f>+[1]Gestão!I21</f>
        <v>17630.669999999998</v>
      </c>
      <c r="J21" s="49">
        <f>+[1]Gestão!J21</f>
        <v>0</v>
      </c>
      <c r="K21" s="49">
        <f>+[1]Gestão!K21</f>
        <v>0</v>
      </c>
      <c r="L21" s="49">
        <f>+[1]Gestão!L21</f>
        <v>0</v>
      </c>
      <c r="M21" s="49">
        <f>+[1]Gestão!M21</f>
        <v>24665.38</v>
      </c>
      <c r="N21" s="49">
        <f>+[1]Gestão!N21</f>
        <v>0</v>
      </c>
      <c r="O21" s="49">
        <f>+[1]Gestão!O21</f>
        <v>0</v>
      </c>
      <c r="P21" s="49">
        <f>+[1]Gestão!P21</f>
        <v>0</v>
      </c>
      <c r="Q21" s="49">
        <f>+[1]Gestão!Q21</f>
        <v>0</v>
      </c>
      <c r="R21" s="49">
        <f>+[1]Gestão!R21</f>
        <v>0</v>
      </c>
      <c r="S21" s="49">
        <f>+[1]Gestão!S21</f>
        <v>0</v>
      </c>
      <c r="T21" s="49">
        <f>+[1]Gestão!T21</f>
        <v>0</v>
      </c>
      <c r="U21" s="49">
        <f>+[1]Gestão!U21</f>
        <v>0</v>
      </c>
      <c r="V21" s="49">
        <f>+[1]Gestão!V21</f>
        <v>0</v>
      </c>
      <c r="W21" s="49">
        <f>+[1]Gestão!W21</f>
        <v>0</v>
      </c>
      <c r="X21" s="49">
        <f>+[1]Gestão!X21</f>
        <v>0</v>
      </c>
      <c r="Y21" s="49">
        <f>+[1]Gestão!Y21</f>
        <v>0</v>
      </c>
      <c r="Z21" s="50">
        <f>+[1]Gestão!Z21</f>
        <v>0</v>
      </c>
    </row>
    <row r="22" spans="1:26" ht="25" customHeight="1">
      <c r="A22" s="45" t="s">
        <v>1</v>
      </c>
      <c r="B22" s="46">
        <v>830</v>
      </c>
      <c r="C22" s="47" t="str">
        <f>+[1]Gestão!C22</f>
        <v>Empregados a Disposição</v>
      </c>
      <c r="D22" s="48">
        <f>SUM(F22:$Z$22)</f>
        <v>65199.62</v>
      </c>
      <c r="E22" s="49">
        <f>+[1]Gestão!E22</f>
        <v>0</v>
      </c>
      <c r="F22" s="49">
        <f>+[1]Gestão!F22</f>
        <v>0</v>
      </c>
      <c r="G22" s="49">
        <f>+[1]Gestão!G22</f>
        <v>0</v>
      </c>
      <c r="H22" s="49">
        <f>+[1]Gestão!H22</f>
        <v>0</v>
      </c>
      <c r="I22" s="49">
        <f>+[1]Gestão!I22</f>
        <v>0</v>
      </c>
      <c r="J22" s="49">
        <f>+[1]Gestão!J22</f>
        <v>0</v>
      </c>
      <c r="K22" s="49">
        <f>+[1]Gestão!K22</f>
        <v>0</v>
      </c>
      <c r="L22" s="49">
        <f>+[1]Gestão!L22</f>
        <v>0</v>
      </c>
      <c r="M22" s="49">
        <f>+[1]Gestão!M22</f>
        <v>0</v>
      </c>
      <c r="N22" s="49">
        <f>+[1]Gestão!N22</f>
        <v>17147.14</v>
      </c>
      <c r="O22" s="49">
        <f>+[1]Gestão!O22</f>
        <v>0</v>
      </c>
      <c r="P22" s="49">
        <f>+[1]Gestão!P22</f>
        <v>21323.66</v>
      </c>
      <c r="Q22" s="49">
        <f>+[1]Gestão!Q22</f>
        <v>0</v>
      </c>
      <c r="R22" s="49">
        <f>+[1]Gestão!R22</f>
        <v>0</v>
      </c>
      <c r="S22" s="49">
        <f>+[1]Gestão!S22</f>
        <v>9456.0300000000007</v>
      </c>
      <c r="T22" s="49">
        <f>+[1]Gestão!T22</f>
        <v>17272.79</v>
      </c>
      <c r="U22" s="49">
        <f>+[1]Gestão!U22</f>
        <v>0</v>
      </c>
      <c r="V22" s="49">
        <f>+[1]Gestão!V22</f>
        <v>0</v>
      </c>
      <c r="W22" s="49">
        <f>+[1]Gestão!W22</f>
        <v>0</v>
      </c>
      <c r="X22" s="49">
        <f>+[1]Gestão!X22</f>
        <v>0</v>
      </c>
      <c r="Y22" s="49">
        <f>+[1]Gestão!Y22</f>
        <v>0</v>
      </c>
      <c r="Z22" s="50">
        <f>+[1]Gestão!Z22</f>
        <v>0</v>
      </c>
    </row>
    <row r="23" spans="1:26" ht="25" customHeight="1">
      <c r="A23" s="45" t="s">
        <v>1</v>
      </c>
      <c r="B23" s="46">
        <v>817</v>
      </c>
      <c r="C23" s="47" t="str">
        <f>+[1]Gestão!C23</f>
        <v>Autos de Interdição</v>
      </c>
      <c r="D23" s="48">
        <f>SUM(F23:$Z$23)</f>
        <v>17325.8</v>
      </c>
      <c r="E23" s="49">
        <f>+[1]Gestão!E23</f>
        <v>0</v>
      </c>
      <c r="F23" s="49">
        <f>+[1]Gestão!F23</f>
        <v>2515.7999999999997</v>
      </c>
      <c r="G23" s="49">
        <f>+[1]Gestão!G23</f>
        <v>592.4</v>
      </c>
      <c r="H23" s="49">
        <f>+[1]Gestão!H23</f>
        <v>2223.4</v>
      </c>
      <c r="I23" s="49">
        <f>+[1]Gestão!I23</f>
        <v>592.4</v>
      </c>
      <c r="J23" s="49">
        <f>+[1]Gestão!J23</f>
        <v>1038.5999999999999</v>
      </c>
      <c r="K23" s="49">
        <f>+[1]Gestão!K23</f>
        <v>0</v>
      </c>
      <c r="L23" s="49">
        <f>+[1]Gestão!L23</f>
        <v>592.4</v>
      </c>
      <c r="M23" s="49">
        <f>+[1]Gestão!M23</f>
        <v>892.4</v>
      </c>
      <c r="N23" s="49">
        <f>+[1]Gestão!N23</f>
        <v>1477.1999999999998</v>
      </c>
      <c r="O23" s="49">
        <f>+[1]Gestão!O23</f>
        <v>446.2</v>
      </c>
      <c r="P23" s="49">
        <f>+[1]Gestão!P23</f>
        <v>2661.9999999999995</v>
      </c>
      <c r="Q23" s="49">
        <f>+[1]Gestão!Q23</f>
        <v>2962</v>
      </c>
      <c r="R23" s="49">
        <f>+[1]Gestão!R23</f>
        <v>1331</v>
      </c>
      <c r="S23" s="49">
        <f>+[1]Gestão!S23</f>
        <v>0</v>
      </c>
      <c r="T23" s="49">
        <f>+[1]Gestão!T23</f>
        <v>0</v>
      </c>
      <c r="U23" s="49">
        <f>+[1]Gestão!U23</f>
        <v>0</v>
      </c>
      <c r="V23" s="49">
        <f>+[1]Gestão!V23</f>
        <v>0</v>
      </c>
      <c r="W23" s="49">
        <f>+[1]Gestão!W23</f>
        <v>0</v>
      </c>
      <c r="X23" s="49">
        <f>+[1]Gestão!X23</f>
        <v>0</v>
      </c>
      <c r="Y23" s="49">
        <f>+[1]Gestão!Y23</f>
        <v>0</v>
      </c>
      <c r="Z23" s="50">
        <f>+[1]Gestão!Z23</f>
        <v>0</v>
      </c>
    </row>
    <row r="24" spans="1:26" ht="25" customHeight="1">
      <c r="A24" s="45" t="s">
        <v>1</v>
      </c>
      <c r="B24" s="46">
        <v>826</v>
      </c>
      <c r="C24" s="47" t="str">
        <f>+[1]Gestão!C24</f>
        <v>Acordo Processo Judicial</v>
      </c>
      <c r="D24" s="48">
        <f>SUM(F24:$Z$24)</f>
        <v>385.81</v>
      </c>
      <c r="E24" s="49">
        <f>+[1]Gestão!E24</f>
        <v>0</v>
      </c>
      <c r="F24" s="49">
        <f>+[1]Gestão!F24</f>
        <v>0</v>
      </c>
      <c r="G24" s="49">
        <f>+[1]Gestão!G24</f>
        <v>0</v>
      </c>
      <c r="H24" s="49">
        <f>+[1]Gestão!H24</f>
        <v>0</v>
      </c>
      <c r="I24" s="49">
        <f>+[1]Gestão!I24</f>
        <v>0</v>
      </c>
      <c r="J24" s="49">
        <f>+[1]Gestão!J24</f>
        <v>0</v>
      </c>
      <c r="K24" s="49">
        <f>+[1]Gestão!K24</f>
        <v>0</v>
      </c>
      <c r="L24" s="49">
        <f>+[1]Gestão!L24</f>
        <v>0</v>
      </c>
      <c r="M24" s="49">
        <f>+[1]Gestão!M24</f>
        <v>0</v>
      </c>
      <c r="N24" s="49">
        <f>+[1]Gestão!N24</f>
        <v>0</v>
      </c>
      <c r="O24" s="49">
        <f>+[1]Gestão!O24</f>
        <v>0</v>
      </c>
      <c r="P24" s="49">
        <f>+[1]Gestão!P24</f>
        <v>0</v>
      </c>
      <c r="Q24" s="49">
        <f>+[1]Gestão!Q24</f>
        <v>199.77</v>
      </c>
      <c r="R24" s="49">
        <f>+[1]Gestão!R24</f>
        <v>0</v>
      </c>
      <c r="S24" s="49">
        <f>+[1]Gestão!S24</f>
        <v>0</v>
      </c>
      <c r="T24" s="49">
        <f>+[1]Gestão!T24</f>
        <v>186.04</v>
      </c>
      <c r="U24" s="49">
        <f>+[1]Gestão!U24</f>
        <v>0</v>
      </c>
      <c r="V24" s="49">
        <f>+[1]Gestão!V24</f>
        <v>0</v>
      </c>
      <c r="W24" s="49">
        <f>+[1]Gestão!W24</f>
        <v>0</v>
      </c>
      <c r="X24" s="49">
        <f>+[1]Gestão!X24</f>
        <v>0</v>
      </c>
      <c r="Y24" s="49">
        <f>+[1]Gestão!Y24</f>
        <v>0</v>
      </c>
      <c r="Z24" s="50">
        <f>+[1]Gestão!Z24</f>
        <v>0</v>
      </c>
    </row>
    <row r="25" spans="1:26" ht="25" customHeight="1">
      <c r="A25" s="45" t="s">
        <v>1</v>
      </c>
      <c r="B25" s="46" t="s">
        <v>3</v>
      </c>
      <c r="C25" s="47" t="str">
        <f>+[1]Gestão!C25</f>
        <v>Caução de Contratos / Alvarás</v>
      </c>
      <c r="D25" s="48">
        <f>SUM(F25:$Z$25)</f>
        <v>3927907.9400000004</v>
      </c>
      <c r="E25" s="49">
        <f>+[1]Gestão!E25</f>
        <v>0</v>
      </c>
      <c r="F25" s="49">
        <f>+[1]Gestão!F25</f>
        <v>100000</v>
      </c>
      <c r="G25" s="49">
        <f>+[1]Gestão!G25</f>
        <v>0</v>
      </c>
      <c r="H25" s="49">
        <f>+[1]Gestão!H25</f>
        <v>516838.65</v>
      </c>
      <c r="I25" s="49">
        <f>+[1]Gestão!I25</f>
        <v>734133.1</v>
      </c>
      <c r="J25" s="49">
        <f>+[1]Gestão!J25</f>
        <v>466157.97</v>
      </c>
      <c r="K25" s="49">
        <f>+[1]Gestão!K25</f>
        <v>557968.72</v>
      </c>
      <c r="L25" s="49">
        <f>+[1]Gestão!L25</f>
        <v>533370.1399999999</v>
      </c>
      <c r="M25" s="49">
        <f>+[1]Gestão!M25</f>
        <v>580146.54</v>
      </c>
      <c r="N25" s="49">
        <f>+[1]Gestão!N25</f>
        <v>0</v>
      </c>
      <c r="O25" s="49">
        <f>+[1]Gestão!O25</f>
        <v>0</v>
      </c>
      <c r="P25" s="49">
        <f>+[1]Gestão!P25</f>
        <v>0</v>
      </c>
      <c r="Q25" s="49">
        <f>+[1]Gestão!Q25</f>
        <v>313.06</v>
      </c>
      <c r="R25" s="49">
        <f>+[1]Gestão!R25</f>
        <v>0</v>
      </c>
      <c r="S25" s="49">
        <f>+[1]Gestão!S25</f>
        <v>0</v>
      </c>
      <c r="T25" s="49">
        <f>+[1]Gestão!T25</f>
        <v>0</v>
      </c>
      <c r="U25" s="49">
        <f>+[1]Gestão!U25</f>
        <v>0</v>
      </c>
      <c r="V25" s="49">
        <f>+[1]Gestão!V25</f>
        <v>0</v>
      </c>
      <c r="W25" s="49">
        <f>+[1]Gestão!W25</f>
        <v>0</v>
      </c>
      <c r="X25" s="49">
        <f>+[1]Gestão!X25</f>
        <v>0</v>
      </c>
      <c r="Y25" s="49">
        <f>+[1]Gestão!Y25</f>
        <v>412257.97</v>
      </c>
      <c r="Z25" s="50">
        <f>+[1]Gestão!Z25</f>
        <v>26721.79</v>
      </c>
    </row>
    <row r="26" spans="1:26" ht="25" customHeight="1">
      <c r="A26" s="45" t="s">
        <v>1</v>
      </c>
      <c r="B26" s="46">
        <v>823</v>
      </c>
      <c r="C26" s="47" t="str">
        <f>+[1]Gestão!C26</f>
        <v>Carteira Escolar</v>
      </c>
      <c r="D26" s="48">
        <f>SUM(F26:$Z$26)</f>
        <v>52329</v>
      </c>
      <c r="E26" s="49">
        <f>+[1]Gestão!E26</f>
        <v>0</v>
      </c>
      <c r="F26" s="49">
        <f>+[1]Gestão!F26</f>
        <v>0</v>
      </c>
      <c r="G26" s="49">
        <f>+[1]Gestão!G26</f>
        <v>0</v>
      </c>
      <c r="H26" s="49">
        <f>+[1]Gestão!H26</f>
        <v>0</v>
      </c>
      <c r="I26" s="49">
        <f>+[1]Gestão!I26</f>
        <v>0</v>
      </c>
      <c r="J26" s="49">
        <f>+[1]Gestão!J26</f>
        <v>13752</v>
      </c>
      <c r="K26" s="49">
        <f>+[1]Gestão!K26</f>
        <v>0</v>
      </c>
      <c r="L26" s="49">
        <f>+[1]Gestão!L26</f>
        <v>0</v>
      </c>
      <c r="M26" s="49">
        <f>+[1]Gestão!M26</f>
        <v>0</v>
      </c>
      <c r="N26" s="49">
        <f>+[1]Gestão!N26</f>
        <v>0</v>
      </c>
      <c r="O26" s="49">
        <f>+[1]Gestão!O26</f>
        <v>0</v>
      </c>
      <c r="P26" s="49">
        <f>+[1]Gestão!P26</f>
        <v>32526</v>
      </c>
      <c r="Q26" s="49">
        <f>+[1]Gestão!Q26</f>
        <v>0</v>
      </c>
      <c r="R26" s="49">
        <f>+[1]Gestão!R26</f>
        <v>0</v>
      </c>
      <c r="S26" s="49">
        <f>+[1]Gestão!S26</f>
        <v>0</v>
      </c>
      <c r="T26" s="49">
        <f>+[1]Gestão!T26</f>
        <v>6051</v>
      </c>
      <c r="U26" s="49">
        <f>+[1]Gestão!U26</f>
        <v>0</v>
      </c>
      <c r="V26" s="49">
        <f>+[1]Gestão!V26</f>
        <v>0</v>
      </c>
      <c r="W26" s="49">
        <f>+[1]Gestão!W26</f>
        <v>0</v>
      </c>
      <c r="X26" s="49">
        <f>+[1]Gestão!X26</f>
        <v>0</v>
      </c>
      <c r="Y26" s="49">
        <f>+[1]Gestão!Y26</f>
        <v>0</v>
      </c>
      <c r="Z26" s="50">
        <f>+[1]Gestão!Z26</f>
        <v>0</v>
      </c>
    </row>
    <row r="27" spans="1:26" ht="25" customHeight="1">
      <c r="A27" s="45" t="s">
        <v>1</v>
      </c>
      <c r="B27" s="46"/>
      <c r="C27" s="47" t="str">
        <f>+[1]Gestão!C27</f>
        <v>Devolução Fundo Fixo/Viagem</v>
      </c>
      <c r="D27" s="48">
        <f>SUM(F27:$Z$27)</f>
        <v>0</v>
      </c>
      <c r="E27" s="49">
        <f>+[1]Gestão!E27</f>
        <v>0</v>
      </c>
      <c r="F27" s="49">
        <f>+[1]Gestão!F27</f>
        <v>0</v>
      </c>
      <c r="G27" s="49">
        <f>+[1]Gestão!G27</f>
        <v>0</v>
      </c>
      <c r="H27" s="49">
        <f>+[1]Gestão!H27</f>
        <v>0</v>
      </c>
      <c r="I27" s="49">
        <f>+[1]Gestão!I27</f>
        <v>0</v>
      </c>
      <c r="J27" s="49">
        <f>+[1]Gestão!J27</f>
        <v>0</v>
      </c>
      <c r="K27" s="49">
        <f>+[1]Gestão!K27</f>
        <v>0</v>
      </c>
      <c r="L27" s="49">
        <f>+[1]Gestão!L27</f>
        <v>0</v>
      </c>
      <c r="M27" s="49">
        <f>+[1]Gestão!M27</f>
        <v>0</v>
      </c>
      <c r="N27" s="49">
        <f>+[1]Gestão!N27</f>
        <v>0</v>
      </c>
      <c r="O27" s="49">
        <f>+[1]Gestão!O27</f>
        <v>0</v>
      </c>
      <c r="P27" s="49">
        <f>+[1]Gestão!P27</f>
        <v>0</v>
      </c>
      <c r="Q27" s="49">
        <f>+[1]Gestão!Q27</f>
        <v>0</v>
      </c>
      <c r="R27" s="49">
        <f>+[1]Gestão!R27</f>
        <v>0</v>
      </c>
      <c r="S27" s="49">
        <f>+[1]Gestão!S27</f>
        <v>0</v>
      </c>
      <c r="T27" s="49">
        <f>+[1]Gestão!T27</f>
        <v>0</v>
      </c>
      <c r="U27" s="49">
        <f>+[1]Gestão!U27</f>
        <v>0</v>
      </c>
      <c r="V27" s="49">
        <f>+[1]Gestão!V27</f>
        <v>0</v>
      </c>
      <c r="W27" s="49">
        <f>+[1]Gestão!W27</f>
        <v>0</v>
      </c>
      <c r="X27" s="49">
        <f>+[1]Gestão!X27</f>
        <v>0</v>
      </c>
      <c r="Y27" s="49">
        <f>+[1]Gestão!Y27</f>
        <v>0</v>
      </c>
      <c r="Z27" s="50">
        <f>+[1]Gestão!Z27</f>
        <v>0</v>
      </c>
    </row>
    <row r="28" spans="1:26" ht="25" customHeight="1">
      <c r="A28" s="45" t="s">
        <v>1</v>
      </c>
      <c r="B28" s="46"/>
      <c r="C28" s="47" t="str">
        <f>+[1]Gestão!C28</f>
        <v>Reembolso Telefone</v>
      </c>
      <c r="D28" s="48">
        <f>SUM(F28:$Z$28)</f>
        <v>78.67</v>
      </c>
      <c r="E28" s="49">
        <f>+[1]Gestão!E28</f>
        <v>0</v>
      </c>
      <c r="F28" s="49">
        <f>+[1]Gestão!F28</f>
        <v>17.989999999999998</v>
      </c>
      <c r="G28" s="49">
        <f>+[1]Gestão!G28</f>
        <v>0</v>
      </c>
      <c r="H28" s="49">
        <f>+[1]Gestão!H28</f>
        <v>0</v>
      </c>
      <c r="I28" s="49">
        <f>+[1]Gestão!I28</f>
        <v>0</v>
      </c>
      <c r="J28" s="49">
        <f>+[1]Gestão!J28</f>
        <v>0</v>
      </c>
      <c r="K28" s="49">
        <f>+[1]Gestão!K28</f>
        <v>0</v>
      </c>
      <c r="L28" s="49">
        <f>+[1]Gestão!L28</f>
        <v>0</v>
      </c>
      <c r="M28" s="49">
        <f>+[1]Gestão!M28</f>
        <v>3.52</v>
      </c>
      <c r="N28" s="49">
        <f>+[1]Gestão!N28</f>
        <v>0</v>
      </c>
      <c r="O28" s="49">
        <f>+[1]Gestão!O28</f>
        <v>0</v>
      </c>
      <c r="P28" s="49">
        <f>+[1]Gestão!P28</f>
        <v>0</v>
      </c>
      <c r="Q28" s="49">
        <f>+[1]Gestão!Q28</f>
        <v>0</v>
      </c>
      <c r="R28" s="49">
        <f>+[1]Gestão!R28</f>
        <v>6.72</v>
      </c>
      <c r="S28" s="49">
        <f>+[1]Gestão!S28</f>
        <v>0</v>
      </c>
      <c r="T28" s="49">
        <f>+[1]Gestão!T28</f>
        <v>0</v>
      </c>
      <c r="U28" s="49">
        <f>+[1]Gestão!U28</f>
        <v>6.7</v>
      </c>
      <c r="V28" s="49">
        <f>+[1]Gestão!V28</f>
        <v>0.77</v>
      </c>
      <c r="W28" s="49">
        <f>+[1]Gestão!W28</f>
        <v>0</v>
      </c>
      <c r="X28" s="49">
        <f>+[1]Gestão!X28</f>
        <v>0</v>
      </c>
      <c r="Y28" s="49">
        <f>+[1]Gestão!Y28</f>
        <v>42.97</v>
      </c>
      <c r="Z28" s="50">
        <f>+[1]Gestão!Z28</f>
        <v>0</v>
      </c>
    </row>
    <row r="29" spans="1:26" ht="25" customHeight="1">
      <c r="A29" s="45" t="s">
        <v>1</v>
      </c>
      <c r="B29" s="46"/>
      <c r="C29" s="47" t="str">
        <f>+[1]Gestão!C29</f>
        <v>Plano de Saúde</v>
      </c>
      <c r="D29" s="48">
        <f>SUM(F29:$Z$29)</f>
        <v>1102.3</v>
      </c>
      <c r="E29" s="49">
        <f>+[1]Gestão!E29</f>
        <v>0</v>
      </c>
      <c r="F29" s="49">
        <f>+[1]Gestão!F29</f>
        <v>0</v>
      </c>
      <c r="G29" s="49">
        <f>+[1]Gestão!G29</f>
        <v>500</v>
      </c>
      <c r="H29" s="49">
        <f>+[1]Gestão!H29</f>
        <v>202.3</v>
      </c>
      <c r="I29" s="49">
        <f>+[1]Gestão!I29</f>
        <v>300</v>
      </c>
      <c r="J29" s="49">
        <f>+[1]Gestão!J29</f>
        <v>100</v>
      </c>
      <c r="K29" s="49">
        <f>+[1]Gestão!K29</f>
        <v>0</v>
      </c>
      <c r="L29" s="49">
        <f>+[1]Gestão!L29</f>
        <v>0</v>
      </c>
      <c r="M29" s="49">
        <f>+[1]Gestão!M29</f>
        <v>0</v>
      </c>
      <c r="N29" s="49">
        <f>+[1]Gestão!N29</f>
        <v>0</v>
      </c>
      <c r="O29" s="49">
        <f>+[1]Gestão!O29</f>
        <v>0</v>
      </c>
      <c r="P29" s="49">
        <f>+[1]Gestão!P29</f>
        <v>0</v>
      </c>
      <c r="Q29" s="49">
        <f>+[1]Gestão!Q29</f>
        <v>0</v>
      </c>
      <c r="R29" s="49">
        <f>+[1]Gestão!R29</f>
        <v>0</v>
      </c>
      <c r="S29" s="49">
        <f>+[1]Gestão!S29</f>
        <v>0</v>
      </c>
      <c r="T29" s="49">
        <f>+[1]Gestão!T29</f>
        <v>0</v>
      </c>
      <c r="U29" s="49">
        <f>+[1]Gestão!U29</f>
        <v>0</v>
      </c>
      <c r="V29" s="49">
        <f>+[1]Gestão!V29</f>
        <v>0</v>
      </c>
      <c r="W29" s="49">
        <f>+[1]Gestão!W29</f>
        <v>0</v>
      </c>
      <c r="X29" s="49">
        <f>+[1]Gestão!X29</f>
        <v>0</v>
      </c>
      <c r="Y29" s="49">
        <f>+[1]Gestão!Y29</f>
        <v>0</v>
      </c>
      <c r="Z29" s="50">
        <f>+[1]Gestão!Z29</f>
        <v>0</v>
      </c>
    </row>
    <row r="30" spans="1:26" ht="25" customHeight="1">
      <c r="A30" s="45" t="s">
        <v>1</v>
      </c>
      <c r="B30" s="46"/>
      <c r="C30" s="47" t="str">
        <f>+[1]Gestão!C30</f>
        <v>Cópias Xerox</v>
      </c>
      <c r="D30" s="48">
        <f>SUM(F30:$Z$30)</f>
        <v>109.35000000000001</v>
      </c>
      <c r="E30" s="49">
        <f>+[1]Gestão!E30</f>
        <v>0</v>
      </c>
      <c r="F30" s="49">
        <f>+[1]Gestão!F30</f>
        <v>30.3</v>
      </c>
      <c r="G30" s="49">
        <f>+[1]Gestão!G30</f>
        <v>0</v>
      </c>
      <c r="H30" s="49">
        <f>+[1]Gestão!H30</f>
        <v>0</v>
      </c>
      <c r="I30" s="49">
        <f>+[1]Gestão!I30</f>
        <v>0</v>
      </c>
      <c r="J30" s="49">
        <f>+[1]Gestão!J30</f>
        <v>0</v>
      </c>
      <c r="K30" s="49">
        <f>+[1]Gestão!K30</f>
        <v>0</v>
      </c>
      <c r="L30" s="49">
        <f>+[1]Gestão!L30</f>
        <v>0</v>
      </c>
      <c r="M30" s="49">
        <f>+[1]Gestão!M30</f>
        <v>0</v>
      </c>
      <c r="N30" s="49">
        <f>+[1]Gestão!N30</f>
        <v>0</v>
      </c>
      <c r="O30" s="49">
        <f>+[1]Gestão!O30</f>
        <v>0</v>
      </c>
      <c r="P30" s="49">
        <f>+[1]Gestão!P30</f>
        <v>54.75</v>
      </c>
      <c r="Q30" s="49">
        <f>+[1]Gestão!Q30</f>
        <v>0</v>
      </c>
      <c r="R30" s="49">
        <f>+[1]Gestão!R30</f>
        <v>9.9</v>
      </c>
      <c r="S30" s="49">
        <f>+[1]Gestão!S30</f>
        <v>0</v>
      </c>
      <c r="T30" s="49">
        <f>+[1]Gestão!T30</f>
        <v>0</v>
      </c>
      <c r="U30" s="49">
        <f>+[1]Gestão!U30</f>
        <v>0</v>
      </c>
      <c r="V30" s="49">
        <f>+[1]Gestão!V30</f>
        <v>0</v>
      </c>
      <c r="W30" s="49">
        <f>+[1]Gestão!W30</f>
        <v>0</v>
      </c>
      <c r="X30" s="49">
        <f>+[1]Gestão!X30</f>
        <v>0</v>
      </c>
      <c r="Y30" s="49">
        <f>+[1]Gestão!Y30</f>
        <v>0</v>
      </c>
      <c r="Z30" s="50">
        <f>+[1]Gestão!Z30</f>
        <v>14.4</v>
      </c>
    </row>
    <row r="31" spans="1:26" ht="25" customHeight="1">
      <c r="A31" s="45" t="s">
        <v>1</v>
      </c>
      <c r="B31" s="46"/>
      <c r="C31" s="47" t="str">
        <f>+[1]Gestão!C31</f>
        <v>Multas Contratuais</v>
      </c>
      <c r="D31" s="48">
        <f>SUM(F31:$Z$31)</f>
        <v>0</v>
      </c>
      <c r="E31" s="49">
        <f>+[1]Gestão!E31</f>
        <v>0</v>
      </c>
      <c r="F31" s="49">
        <f>+[1]Gestão!F31</f>
        <v>0</v>
      </c>
      <c r="G31" s="49">
        <f>+[1]Gestão!G31</f>
        <v>0</v>
      </c>
      <c r="H31" s="49">
        <f>+[1]Gestão!H31</f>
        <v>0</v>
      </c>
      <c r="I31" s="49">
        <f>+[1]Gestão!I31</f>
        <v>0</v>
      </c>
      <c r="J31" s="49">
        <f>+[1]Gestão!J31</f>
        <v>0</v>
      </c>
      <c r="K31" s="49">
        <f>+[1]Gestão!K31</f>
        <v>0</v>
      </c>
      <c r="L31" s="49">
        <f>+[1]Gestão!L31</f>
        <v>0</v>
      </c>
      <c r="M31" s="49">
        <f>+[1]Gestão!M31</f>
        <v>0</v>
      </c>
      <c r="N31" s="49">
        <f>+[1]Gestão!N31</f>
        <v>0</v>
      </c>
      <c r="O31" s="49">
        <f>+[1]Gestão!O31</f>
        <v>0</v>
      </c>
      <c r="P31" s="49">
        <f>+[1]Gestão!P31</f>
        <v>0</v>
      </c>
      <c r="Q31" s="49">
        <f>+[1]Gestão!Q31</f>
        <v>0</v>
      </c>
      <c r="R31" s="49">
        <f>+[1]Gestão!R31</f>
        <v>0</v>
      </c>
      <c r="S31" s="49">
        <f>+[1]Gestão!S31</f>
        <v>0</v>
      </c>
      <c r="T31" s="49">
        <f>+[1]Gestão!T31</f>
        <v>0</v>
      </c>
      <c r="U31" s="49">
        <f>+[1]Gestão!U31</f>
        <v>0</v>
      </c>
      <c r="V31" s="49">
        <f>+[1]Gestão!V31</f>
        <v>0</v>
      </c>
      <c r="W31" s="49">
        <f>+[1]Gestão!W31</f>
        <v>0</v>
      </c>
      <c r="X31" s="49">
        <f>+[1]Gestão!X31</f>
        <v>0</v>
      </c>
      <c r="Y31" s="49">
        <f>+[1]Gestão!Y31</f>
        <v>0</v>
      </c>
      <c r="Z31" s="50">
        <f>+[1]Gestão!Z31</f>
        <v>0</v>
      </c>
    </row>
    <row r="32" spans="1:26" ht="25" customHeight="1">
      <c r="A32" s="45" t="s">
        <v>1</v>
      </c>
      <c r="B32" s="46"/>
      <c r="C32" s="47" t="str">
        <f>+[1]Gestão!C32</f>
        <v>Devolução Funcionário</v>
      </c>
      <c r="D32" s="48">
        <f>SUM(F32:$Z$32)</f>
        <v>2733.01</v>
      </c>
      <c r="E32" s="49">
        <f>+[1]Gestão!E32</f>
        <v>0</v>
      </c>
      <c r="F32" s="49">
        <f>+[1]Gestão!F32</f>
        <v>0</v>
      </c>
      <c r="G32" s="49">
        <f>+[1]Gestão!G32</f>
        <v>0</v>
      </c>
      <c r="H32" s="49">
        <f>+[1]Gestão!H32</f>
        <v>0</v>
      </c>
      <c r="I32" s="49">
        <f>+[1]Gestão!I32</f>
        <v>0</v>
      </c>
      <c r="J32" s="49">
        <f>+[1]Gestão!J32</f>
        <v>0</v>
      </c>
      <c r="K32" s="49">
        <f>+[1]Gestão!K32</f>
        <v>0</v>
      </c>
      <c r="L32" s="49">
        <f>+[1]Gestão!L32</f>
        <v>0</v>
      </c>
      <c r="M32" s="49">
        <f>+[1]Gestão!M32</f>
        <v>0</v>
      </c>
      <c r="N32" s="49">
        <f>+[1]Gestão!N32</f>
        <v>0</v>
      </c>
      <c r="O32" s="49">
        <f>+[1]Gestão!O32</f>
        <v>0</v>
      </c>
      <c r="P32" s="49">
        <f>+[1]Gestão!P32</f>
        <v>0</v>
      </c>
      <c r="Q32" s="49">
        <f>+[1]Gestão!Q32</f>
        <v>0</v>
      </c>
      <c r="R32" s="49">
        <f>+[1]Gestão!R32</f>
        <v>0</v>
      </c>
      <c r="S32" s="49">
        <f>+[1]Gestão!S32</f>
        <v>0</v>
      </c>
      <c r="T32" s="49">
        <f>+[1]Gestão!T32</f>
        <v>0</v>
      </c>
      <c r="U32" s="49">
        <f>+[1]Gestão!U32</f>
        <v>0</v>
      </c>
      <c r="V32" s="49">
        <f>+[1]Gestão!V32</f>
        <v>0</v>
      </c>
      <c r="W32" s="49">
        <f>+[1]Gestão!W32</f>
        <v>33.01</v>
      </c>
      <c r="X32" s="49">
        <f>+[1]Gestão!X32</f>
        <v>0</v>
      </c>
      <c r="Y32" s="49">
        <f>+[1]Gestão!Y32</f>
        <v>0</v>
      </c>
      <c r="Z32" s="50">
        <f>+[1]Gestão!Z32</f>
        <v>2700</v>
      </c>
    </row>
    <row r="33" spans="1:26" ht="25" customHeight="1">
      <c r="A33" s="45" t="s">
        <v>1</v>
      </c>
      <c r="B33" s="46"/>
      <c r="C33" s="47" t="str">
        <f>+[1]Gestão!C33</f>
        <v>Outros</v>
      </c>
      <c r="D33" s="48">
        <f>SUM(F33:$Z$33)</f>
        <v>0</v>
      </c>
      <c r="E33" s="49">
        <f>+[1]Gestão!E33</f>
        <v>0</v>
      </c>
      <c r="F33" s="49">
        <f>+[1]Gestão!F33</f>
        <v>0</v>
      </c>
      <c r="G33" s="49">
        <f>+[1]Gestão!G33</f>
        <v>0</v>
      </c>
      <c r="H33" s="49">
        <f>+[1]Gestão!H33</f>
        <v>0</v>
      </c>
      <c r="I33" s="49">
        <f>+[1]Gestão!I33</f>
        <v>0</v>
      </c>
      <c r="J33" s="49">
        <f>+[1]Gestão!J33</f>
        <v>0</v>
      </c>
      <c r="K33" s="49">
        <f>+[1]Gestão!K33</f>
        <v>0</v>
      </c>
      <c r="L33" s="49">
        <f>+[1]Gestão!L33</f>
        <v>0</v>
      </c>
      <c r="M33" s="49">
        <f>+[1]Gestão!M33</f>
        <v>0</v>
      </c>
      <c r="N33" s="49">
        <f>+[1]Gestão!N33</f>
        <v>0</v>
      </c>
      <c r="O33" s="49">
        <f>+[1]Gestão!O33</f>
        <v>0</v>
      </c>
      <c r="P33" s="49">
        <f>+[1]Gestão!P33</f>
        <v>0</v>
      </c>
      <c r="Q33" s="49">
        <f>+[1]Gestão!Q33</f>
        <v>0</v>
      </c>
      <c r="R33" s="49">
        <f>+[1]Gestão!R33</f>
        <v>0</v>
      </c>
      <c r="S33" s="49">
        <f>+[1]Gestão!S33</f>
        <v>0</v>
      </c>
      <c r="T33" s="49">
        <f>+[1]Gestão!T33</f>
        <v>0</v>
      </c>
      <c r="U33" s="49">
        <f>+[1]Gestão!U33</f>
        <v>0</v>
      </c>
      <c r="V33" s="49">
        <f>+[1]Gestão!V33</f>
        <v>0</v>
      </c>
      <c r="W33" s="49">
        <f>+[1]Gestão!W33</f>
        <v>0</v>
      </c>
      <c r="X33" s="49">
        <f>+[1]Gestão!X33</f>
        <v>0</v>
      </c>
      <c r="Y33" s="49">
        <f>+[1]Gestão!Y33</f>
        <v>0</v>
      </c>
      <c r="Z33" s="50">
        <f>+[1]Gestão!Z33</f>
        <v>0</v>
      </c>
    </row>
    <row r="34" spans="1:26" ht="25" customHeight="1">
      <c r="A34" s="8"/>
      <c r="B34" s="2"/>
      <c r="C34" s="39" t="str">
        <f>+[1]Gestão!C34</f>
        <v>Recurso PMSP - Aumento Capital</v>
      </c>
      <c r="D34" s="40">
        <f>SUM(F34:$Z$34)</f>
        <v>5030877</v>
      </c>
      <c r="E34" s="27">
        <f>+[1]Gestão!E34</f>
        <v>0</v>
      </c>
      <c r="F34" s="27">
        <f>+[1]Gestão!F34</f>
        <v>0</v>
      </c>
      <c r="G34" s="27">
        <f>+[1]Gestão!G34</f>
        <v>0</v>
      </c>
      <c r="H34" s="27">
        <f>+[1]Gestão!H34</f>
        <v>0</v>
      </c>
      <c r="I34" s="27">
        <f>+[1]Gestão!I34</f>
        <v>0</v>
      </c>
      <c r="J34" s="27">
        <f>+[1]Gestão!J34</f>
        <v>0</v>
      </c>
      <c r="K34" s="27">
        <f>+[1]Gestão!K34</f>
        <v>0</v>
      </c>
      <c r="L34" s="27">
        <f>+[1]Gestão!L34</f>
        <v>0</v>
      </c>
      <c r="M34" s="27">
        <f>+[1]Gestão!M34</f>
        <v>0</v>
      </c>
      <c r="N34" s="27">
        <f>+[1]Gestão!N34</f>
        <v>0</v>
      </c>
      <c r="O34" s="27">
        <f>+[1]Gestão!O34</f>
        <v>0</v>
      </c>
      <c r="P34" s="27">
        <f>+[1]Gestão!P34</f>
        <v>0</v>
      </c>
      <c r="Q34" s="27">
        <f>+[1]Gestão!Q34</f>
        <v>0</v>
      </c>
      <c r="R34" s="27">
        <f>+[1]Gestão!R34</f>
        <v>0</v>
      </c>
      <c r="S34" s="27">
        <f>+[1]Gestão!S34</f>
        <v>0</v>
      </c>
      <c r="T34" s="27">
        <f>+[1]Gestão!T34</f>
        <v>0</v>
      </c>
      <c r="U34" s="27">
        <f>+[1]Gestão!U34</f>
        <v>0</v>
      </c>
      <c r="V34" s="27">
        <f>+[1]Gestão!V34</f>
        <v>0</v>
      </c>
      <c r="W34" s="27">
        <f>+[1]Gestão!W34</f>
        <v>0</v>
      </c>
      <c r="X34" s="27">
        <f>+[1]Gestão!X34</f>
        <v>0</v>
      </c>
      <c r="Y34" s="27">
        <f>+[1]Gestão!Y34</f>
        <v>5030877</v>
      </c>
      <c r="Z34" s="28">
        <f>+[1]Gestão!Z34</f>
        <v>0</v>
      </c>
    </row>
    <row r="35" spans="1:26" ht="25" customHeight="1" thickBot="1">
      <c r="A35" s="8"/>
      <c r="B35" s="2"/>
      <c r="C35" s="51" t="str">
        <f>+[1]Gestão!C35</f>
        <v>Recurso PMSP - Operação Man. Sist. Mun.Tran. Col.</v>
      </c>
      <c r="D35" s="52">
        <f>SUM(F35:$Z$35)</f>
        <v>72578093.050000012</v>
      </c>
      <c r="E35" s="31">
        <f>+[1]Gestão!E35</f>
        <v>0</v>
      </c>
      <c r="F35" s="31">
        <f>+[1]Gestão!F35</f>
        <v>5000000</v>
      </c>
      <c r="G35" s="31">
        <f>+[1]Gestão!G35</f>
        <v>0</v>
      </c>
      <c r="H35" s="31">
        <f>+[1]Gestão!H35</f>
        <v>0</v>
      </c>
      <c r="I35" s="31">
        <f>+[1]Gestão!I35</f>
        <v>0</v>
      </c>
      <c r="J35" s="31">
        <f>+[1]Gestão!J35</f>
        <v>5000000</v>
      </c>
      <c r="K35" s="31">
        <f>+[1]Gestão!K35</f>
        <v>10045835.120000001</v>
      </c>
      <c r="L35" s="31">
        <f>+[1]Gestão!L35</f>
        <v>0</v>
      </c>
      <c r="M35" s="31">
        <f>+[1]Gestão!M35</f>
        <v>0</v>
      </c>
      <c r="N35" s="31">
        <f>+[1]Gestão!N35</f>
        <v>0</v>
      </c>
      <c r="O35" s="31">
        <f>+[1]Gestão!O35</f>
        <v>1000000</v>
      </c>
      <c r="P35" s="31">
        <f>+[1]Gestão!P35</f>
        <v>0</v>
      </c>
      <c r="Q35" s="31">
        <f>+[1]Gestão!Q35</f>
        <v>0</v>
      </c>
      <c r="R35" s="31">
        <f>+[1]Gestão!R35</f>
        <v>1000000</v>
      </c>
      <c r="S35" s="31">
        <f>+[1]Gestão!S35</f>
        <v>4500000</v>
      </c>
      <c r="T35" s="31">
        <f>+[1]Gestão!T35</f>
        <v>8500000</v>
      </c>
      <c r="U35" s="31">
        <f>+[1]Gestão!U35</f>
        <v>0</v>
      </c>
      <c r="V35" s="31">
        <f>+[1]Gestão!V35</f>
        <v>15174861.85</v>
      </c>
      <c r="W35" s="31">
        <f>+[1]Gestão!W35</f>
        <v>0</v>
      </c>
      <c r="X35" s="31">
        <f>+[1]Gestão!X35</f>
        <v>0</v>
      </c>
      <c r="Y35" s="31">
        <f>+[1]Gestão!Y35</f>
        <v>6891115.2199999997</v>
      </c>
      <c r="Z35" s="32">
        <f>+[1]Gestão!Z35</f>
        <v>15466280.859999999</v>
      </c>
    </row>
    <row r="36" spans="1:26" ht="25" customHeight="1" thickBot="1">
      <c r="A36" s="53"/>
      <c r="B36" s="54"/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25" customHeight="1" thickBot="1">
      <c r="A37" s="8"/>
      <c r="B37" s="2"/>
      <c r="C37" s="58" t="str">
        <f>+[1]Gestão!C37</f>
        <v>Receita Emprést. / Devolução p/Sistema</v>
      </c>
      <c r="D37" s="59">
        <f>+E37+SUM(F37:$Z$37)</f>
        <v>-4899999.68</v>
      </c>
      <c r="E37" s="60">
        <f>+[1]Gestão!E37</f>
        <v>-4899999.68</v>
      </c>
      <c r="F37" s="61">
        <f>+[1]Gestão!F37</f>
        <v>0</v>
      </c>
      <c r="G37" s="61">
        <f>+[1]Gestão!G37</f>
        <v>0</v>
      </c>
      <c r="H37" s="61">
        <f>+[1]Gestão!H37</f>
        <v>0</v>
      </c>
      <c r="I37" s="61">
        <f>+[1]Gestão!I37</f>
        <v>0</v>
      </c>
      <c r="J37" s="61">
        <f>+[1]Gestão!J37</f>
        <v>0</v>
      </c>
      <c r="K37" s="61">
        <f>+[1]Gestão!K37</f>
        <v>0</v>
      </c>
      <c r="L37" s="61">
        <f>+[1]Gestão!L37</f>
        <v>0</v>
      </c>
      <c r="M37" s="61">
        <f>+[1]Gestão!M37</f>
        <v>0</v>
      </c>
      <c r="N37" s="61">
        <f>+[1]Gestão!N37</f>
        <v>0</v>
      </c>
      <c r="O37" s="61">
        <f>+[1]Gestão!O37</f>
        <v>0</v>
      </c>
      <c r="P37" s="61">
        <f>+[1]Gestão!P37</f>
        <v>0</v>
      </c>
      <c r="Q37" s="61">
        <f>+[1]Gestão!Q37</f>
        <v>0</v>
      </c>
      <c r="R37" s="61">
        <f>+[1]Gestão!R37</f>
        <v>0</v>
      </c>
      <c r="S37" s="61">
        <f>+[1]Gestão!S37</f>
        <v>0</v>
      </c>
      <c r="T37" s="61">
        <f>+[1]Gestão!T37</f>
        <v>0</v>
      </c>
      <c r="U37" s="61">
        <f>+[1]Gestão!U37</f>
        <v>0</v>
      </c>
      <c r="V37" s="61">
        <f>+[1]Gestão!V37</f>
        <v>0</v>
      </c>
      <c r="W37" s="61">
        <f>+[1]Gestão!W37</f>
        <v>0</v>
      </c>
      <c r="X37" s="61">
        <f>+[1]Gestão!X37</f>
        <v>0</v>
      </c>
      <c r="Y37" s="61">
        <f>+[1]Gestão!Y37</f>
        <v>0</v>
      </c>
      <c r="Z37" s="62">
        <f>+[1]Gestão!Z37</f>
        <v>0</v>
      </c>
    </row>
    <row r="38" spans="1:26" ht="25" customHeight="1" thickBot="1">
      <c r="A38" s="11"/>
      <c r="B38" s="2"/>
      <c r="C38" s="63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25" customHeight="1" thickBot="1">
      <c r="A39" s="11"/>
      <c r="B39" s="2"/>
      <c r="C39" s="66" t="str">
        <f>+[1]Gestão!C39</f>
        <v>PAGAMENTO REALIZADO</v>
      </c>
      <c r="D39" s="67">
        <f>+D41+D45+D48+D52</f>
        <v>56126290.030000009</v>
      </c>
      <c r="E39" s="67">
        <f>+E41+E45+E48+E52</f>
        <v>0</v>
      </c>
      <c r="F39" s="67">
        <f>+F41+F45+F48+F52</f>
        <v>4184421.5800000005</v>
      </c>
      <c r="G39" s="67">
        <f t="shared" ref="G39" si="71">+G41+G45+G48+G52</f>
        <v>791629.30999999994</v>
      </c>
      <c r="H39" s="67">
        <f t="shared" ref="H39" si="72">+H41+H45+H48+H52</f>
        <v>260209.89</v>
      </c>
      <c r="I39" s="67">
        <f t="shared" ref="I39:J39" si="73">+I41+I45+I48+I52</f>
        <v>327809.85000000003</v>
      </c>
      <c r="J39" s="67">
        <f t="shared" si="73"/>
        <v>6375202.8499999996</v>
      </c>
      <c r="K39" s="67">
        <f t="shared" ref="K39" si="74">+K41+K45+K48+K52</f>
        <v>9754894.4199999999</v>
      </c>
      <c r="L39" s="67">
        <f t="shared" ref="L39" si="75">+L41+L45+L48+L52</f>
        <v>68342.14</v>
      </c>
      <c r="M39" s="67">
        <f t="shared" ref="M39" si="76">+M41+M45+M48+M52</f>
        <v>1262900.3500000001</v>
      </c>
      <c r="N39" s="67">
        <f t="shared" ref="N39" si="77">+N41+N45+N48+N52</f>
        <v>773488.76</v>
      </c>
      <c r="O39" s="67">
        <f t="shared" ref="O39" si="78">+O41+O45+O48+O52</f>
        <v>3764470.5199999996</v>
      </c>
      <c r="P39" s="67">
        <f t="shared" ref="P39" si="79">+P41+P45+P48+P52</f>
        <v>318213.09999999998</v>
      </c>
      <c r="Q39" s="67">
        <f t="shared" ref="Q39" si="80">+Q41+Q45+Q48+Q52</f>
        <v>20403.920000000002</v>
      </c>
      <c r="R39" s="67">
        <f t="shared" ref="R39" si="81">+R41+R45+R48+R52</f>
        <v>1057101.8600000001</v>
      </c>
      <c r="S39" s="67">
        <f t="shared" ref="S39" si="82">+S41+S45+S48+S52</f>
        <v>3634833.73</v>
      </c>
      <c r="T39" s="67">
        <f t="shared" ref="T39" si="83">+T41+T45+T48+T52</f>
        <v>8395754.7400000021</v>
      </c>
      <c r="U39" s="67">
        <f t="shared" ref="U39:V39" si="84">+U41+U45+U48+U52</f>
        <v>286835.79000000004</v>
      </c>
      <c r="V39" s="67">
        <f t="shared" si="84"/>
        <v>207162.57</v>
      </c>
      <c r="W39" s="67">
        <f t="shared" ref="W39" si="85">+W41+W45+W48+W52</f>
        <v>83382.400000000009</v>
      </c>
      <c r="X39" s="67">
        <f t="shared" ref="X39:Z39" si="86">+X41+X45+X48+X52</f>
        <v>170664.87</v>
      </c>
      <c r="Y39" s="67">
        <f t="shared" ref="Y39:Z39" si="87">+Y41+Y45+Y48+Y52</f>
        <v>7225123.8399999989</v>
      </c>
      <c r="Z39" s="68">
        <f t="shared" si="87"/>
        <v>7163443.54</v>
      </c>
    </row>
    <row r="40" spans="1:26" ht="25" customHeight="1" thickBot="1">
      <c r="A40" s="1"/>
      <c r="B40" s="2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25" customHeight="1">
      <c r="A41" s="11"/>
      <c r="B41" s="2"/>
      <c r="C41" s="36" t="str">
        <f>+[1]Gestão!C41</f>
        <v>PESSOAL ATIVO</v>
      </c>
      <c r="D41" s="37">
        <f>SUM(D42:D44)</f>
        <v>26615269.200000003</v>
      </c>
      <c r="E41" s="37">
        <f>SUM(E42:E44)</f>
        <v>0</v>
      </c>
      <c r="F41" s="37">
        <f>SUM(F42:F44)</f>
        <v>2805582.6</v>
      </c>
      <c r="G41" s="37">
        <f t="shared" ref="G41" si="88">SUM(G42:G44)</f>
        <v>727924.76</v>
      </c>
      <c r="H41" s="37">
        <f t="shared" ref="H41" si="89">SUM(H42:H44)</f>
        <v>116159.74</v>
      </c>
      <c r="I41" s="37">
        <f t="shared" ref="I41:J41" si="90">SUM(I42:I44)</f>
        <v>29766.58</v>
      </c>
      <c r="J41" s="37">
        <f t="shared" si="90"/>
        <v>1703336.05</v>
      </c>
      <c r="K41" s="37">
        <f t="shared" ref="K41" si="91">SUM(K42:K44)</f>
        <v>24061.8</v>
      </c>
      <c r="L41" s="37">
        <f t="shared" ref="L41" si="92">SUM(L42:L44)</f>
        <v>7834.08</v>
      </c>
      <c r="M41" s="37">
        <f t="shared" ref="M41" si="93">SUM(M42:M44)</f>
        <v>149348.00999999998</v>
      </c>
      <c r="N41" s="37">
        <f t="shared" ref="N41" si="94">SUM(N42:N44)</f>
        <v>44832.22</v>
      </c>
      <c r="O41" s="37">
        <f t="shared" ref="O41" si="95">SUM(O42:O44)</f>
        <v>3205606.76</v>
      </c>
      <c r="P41" s="37">
        <f t="shared" ref="P41" si="96">SUM(P42:P44)</f>
        <v>79569.579999999987</v>
      </c>
      <c r="Q41" s="37">
        <f t="shared" ref="Q41" si="97">SUM(Q42:Q44)</f>
        <v>696.16</v>
      </c>
      <c r="R41" s="37">
        <f t="shared" ref="R41" si="98">SUM(R42:R44)</f>
        <v>46089.13</v>
      </c>
      <c r="S41" s="37">
        <f t="shared" ref="S41" si="99">SUM(S42:S44)</f>
        <v>3362812.55</v>
      </c>
      <c r="T41" s="37">
        <f t="shared" ref="T41" si="100">SUM(T42:T44)</f>
        <v>6782642.9600000009</v>
      </c>
      <c r="U41" s="37">
        <f t="shared" ref="U41:V41" si="101">SUM(U42:U44)</f>
        <v>18896.97</v>
      </c>
      <c r="V41" s="37">
        <f t="shared" si="101"/>
        <v>113043.14</v>
      </c>
      <c r="W41" s="37">
        <f t="shared" ref="W41" si="102">SUM(W42:W44)</f>
        <v>0</v>
      </c>
      <c r="X41" s="37">
        <f t="shared" ref="X41:Z41" si="103">SUM(X42:X44)</f>
        <v>47486.990000000005</v>
      </c>
      <c r="Y41" s="37">
        <f t="shared" ref="Y41:Z41" si="104">SUM(Y42:Y44)</f>
        <v>7150407.1399999997</v>
      </c>
      <c r="Z41" s="38">
        <f t="shared" si="104"/>
        <v>199171.97999999998</v>
      </c>
    </row>
    <row r="42" spans="1:26" ht="25" customHeight="1">
      <c r="A42" s="8"/>
      <c r="B42" s="2">
        <v>311</v>
      </c>
      <c r="C42" s="71" t="str">
        <f>+[1]Gestão!C42</f>
        <v>Pessoal - Folha Pagamento/Benefícios</v>
      </c>
      <c r="D42" s="72">
        <f>SUM(F42:$Z$42)</f>
        <v>16516584.950000001</v>
      </c>
      <c r="E42" s="73">
        <f>+[1]Gestão!E42</f>
        <v>0</v>
      </c>
      <c r="F42" s="73">
        <f>+[1]Gestão!F42</f>
        <v>1964992.69</v>
      </c>
      <c r="G42" s="73">
        <f>+[1]Gestão!G42</f>
        <v>30886.14</v>
      </c>
      <c r="H42" s="73">
        <f>+[1]Gestão!H42</f>
        <v>116159.74</v>
      </c>
      <c r="I42" s="73">
        <f>+[1]Gestão!I42</f>
        <v>29766.58</v>
      </c>
      <c r="J42" s="73">
        <f>+[1]Gestão!J42</f>
        <v>13014.55</v>
      </c>
      <c r="K42" s="73">
        <f>+[1]Gestão!K42</f>
        <v>24061.8</v>
      </c>
      <c r="L42" s="73">
        <f>+[1]Gestão!L42</f>
        <v>7834.08</v>
      </c>
      <c r="M42" s="73">
        <f>+[1]Gestão!M42</f>
        <v>133408.74</v>
      </c>
      <c r="N42" s="73">
        <f>+[1]Gestão!N42</f>
        <v>44832.22</v>
      </c>
      <c r="O42" s="73">
        <f>+[1]Gestão!O42</f>
        <v>3205147.78</v>
      </c>
      <c r="P42" s="73">
        <f>+[1]Gestão!P42</f>
        <v>13375.849999999999</v>
      </c>
      <c r="Q42" s="73">
        <f>+[1]Gestão!Q42</f>
        <v>0</v>
      </c>
      <c r="R42" s="73">
        <f>+[1]Gestão!R42</f>
        <v>46089.13</v>
      </c>
      <c r="S42" s="73">
        <f>+[1]Gestão!S42</f>
        <v>3362426.05</v>
      </c>
      <c r="T42" s="73">
        <f>+[1]Gestão!T42</f>
        <v>45718.98</v>
      </c>
      <c r="U42" s="73">
        <f>+[1]Gestão!U42</f>
        <v>16969.14</v>
      </c>
      <c r="V42" s="73">
        <f>+[1]Gestão!V42</f>
        <v>113043.14</v>
      </c>
      <c r="W42" s="73">
        <f>+[1]Gestão!W42</f>
        <v>0</v>
      </c>
      <c r="X42" s="73">
        <f>+[1]Gestão!X42</f>
        <v>45800.800000000003</v>
      </c>
      <c r="Y42" s="73">
        <f>+[1]Gestão!Y42</f>
        <v>7150407.1399999997</v>
      </c>
      <c r="Z42" s="74">
        <f>+[1]Gestão!Z42</f>
        <v>152650.4</v>
      </c>
    </row>
    <row r="43" spans="1:26" ht="25" customHeight="1">
      <c r="A43" s="8"/>
      <c r="B43" s="2">
        <v>313</v>
      </c>
      <c r="C43" s="71" t="str">
        <f>+[1]Gestão!C43</f>
        <v>Pessoal - Rescisões Contratuais</v>
      </c>
      <c r="D43" s="72">
        <f>SUM(F43:$Z$43)</f>
        <v>845.48</v>
      </c>
      <c r="E43" s="73">
        <f>+[1]Gestão!E43</f>
        <v>0</v>
      </c>
      <c r="F43" s="73">
        <f>+[1]Gestão!F43</f>
        <v>0</v>
      </c>
      <c r="G43" s="73">
        <f>+[1]Gestão!G43</f>
        <v>0</v>
      </c>
      <c r="H43" s="73">
        <f>+[1]Gestão!H43</f>
        <v>0</v>
      </c>
      <c r="I43" s="73">
        <f>+[1]Gestão!I43</f>
        <v>0</v>
      </c>
      <c r="J43" s="73">
        <f>+[1]Gestão!J43</f>
        <v>0</v>
      </c>
      <c r="K43" s="73">
        <f>+[1]Gestão!K43</f>
        <v>0</v>
      </c>
      <c r="L43" s="73">
        <f>+[1]Gestão!L43</f>
        <v>0</v>
      </c>
      <c r="M43" s="73">
        <f>+[1]Gestão!M43</f>
        <v>0</v>
      </c>
      <c r="N43" s="73">
        <f>+[1]Gestão!N43</f>
        <v>0</v>
      </c>
      <c r="O43" s="73">
        <f>+[1]Gestão!O43</f>
        <v>458.98</v>
      </c>
      <c r="P43" s="73">
        <f>+[1]Gestão!P43</f>
        <v>0</v>
      </c>
      <c r="Q43" s="73">
        <f>+[1]Gestão!Q43</f>
        <v>0</v>
      </c>
      <c r="R43" s="73">
        <f>+[1]Gestão!R43</f>
        <v>0</v>
      </c>
      <c r="S43" s="73">
        <f>+[1]Gestão!S43</f>
        <v>386.5</v>
      </c>
      <c r="T43" s="73">
        <f>+[1]Gestão!T43</f>
        <v>0</v>
      </c>
      <c r="U43" s="73">
        <f>+[1]Gestão!U43</f>
        <v>0</v>
      </c>
      <c r="V43" s="73">
        <f>+[1]Gestão!V43</f>
        <v>0</v>
      </c>
      <c r="W43" s="73">
        <f>+[1]Gestão!W43</f>
        <v>0</v>
      </c>
      <c r="X43" s="73">
        <f>+[1]Gestão!X43</f>
        <v>0</v>
      </c>
      <c r="Y43" s="73">
        <f>+[1]Gestão!Y43</f>
        <v>0</v>
      </c>
      <c r="Z43" s="74">
        <f>+[1]Gestão!Z43</f>
        <v>0</v>
      </c>
    </row>
    <row r="44" spans="1:26" ht="25" customHeight="1">
      <c r="A44" s="8"/>
      <c r="B44" s="2">
        <v>314</v>
      </c>
      <c r="C44" s="71" t="str">
        <f>+[1]Gestão!C44</f>
        <v>Pessoal - Enc.Sociais/Plano Saúde/Consignação</v>
      </c>
      <c r="D44" s="72">
        <f>SUM(F44:$Z$44)</f>
        <v>10097838.770000001</v>
      </c>
      <c r="E44" s="73">
        <f>+[1]Gestão!E44</f>
        <v>0</v>
      </c>
      <c r="F44" s="73">
        <f>+[1]Gestão!F44</f>
        <v>840589.91</v>
      </c>
      <c r="G44" s="73">
        <f>+[1]Gestão!G44</f>
        <v>697038.62</v>
      </c>
      <c r="H44" s="73">
        <f>+[1]Gestão!H44</f>
        <v>0</v>
      </c>
      <c r="I44" s="73">
        <f>+[1]Gestão!I44</f>
        <v>0</v>
      </c>
      <c r="J44" s="73">
        <f>+[1]Gestão!J44</f>
        <v>1690321.5</v>
      </c>
      <c r="K44" s="73">
        <f>+[1]Gestão!K44</f>
        <v>0</v>
      </c>
      <c r="L44" s="73">
        <f>+[1]Gestão!L44</f>
        <v>0</v>
      </c>
      <c r="M44" s="73">
        <f>+[1]Gestão!M44</f>
        <v>15939.27</v>
      </c>
      <c r="N44" s="73">
        <f>+[1]Gestão!N44</f>
        <v>0</v>
      </c>
      <c r="O44" s="73">
        <f>+[1]Gestão!O44</f>
        <v>0</v>
      </c>
      <c r="P44" s="73">
        <f>+[1]Gestão!P44</f>
        <v>66193.73</v>
      </c>
      <c r="Q44" s="73">
        <f>+[1]Gestão!Q44</f>
        <v>696.16</v>
      </c>
      <c r="R44" s="73">
        <f>+[1]Gestão!R44</f>
        <v>0</v>
      </c>
      <c r="S44" s="73">
        <f>+[1]Gestão!S44</f>
        <v>0</v>
      </c>
      <c r="T44" s="73">
        <f>+[1]Gestão!T44</f>
        <v>6736923.9800000004</v>
      </c>
      <c r="U44" s="73">
        <f>+[1]Gestão!U44</f>
        <v>1927.83</v>
      </c>
      <c r="V44" s="73">
        <f>+[1]Gestão!V44</f>
        <v>0</v>
      </c>
      <c r="W44" s="73">
        <f>+[1]Gestão!W44</f>
        <v>0</v>
      </c>
      <c r="X44" s="73">
        <f>+[1]Gestão!X44</f>
        <v>1686.19</v>
      </c>
      <c r="Y44" s="73">
        <f>+[1]Gestão!Y44</f>
        <v>0</v>
      </c>
      <c r="Z44" s="74">
        <f>+[1]Gestão!Z44</f>
        <v>46521.58</v>
      </c>
    </row>
    <row r="45" spans="1:26" ht="25" customHeight="1">
      <c r="A45" s="11"/>
      <c r="B45" s="2"/>
      <c r="C45" s="75" t="str">
        <f>+[1]Gestão!C45</f>
        <v>INDENIZAÇÕES</v>
      </c>
      <c r="D45" s="76">
        <f>SUM(D46:D47)</f>
        <v>1275260.3399999999</v>
      </c>
      <c r="E45" s="76">
        <f>SUM(E46:E47)</f>
        <v>0</v>
      </c>
      <c r="F45" s="76">
        <f>SUM(F46:F47)</f>
        <v>92749.200000000012</v>
      </c>
      <c r="G45" s="76">
        <f t="shared" ref="G45" si="105">SUM(G46:G47)</f>
        <v>45704.33</v>
      </c>
      <c r="H45" s="76">
        <f t="shared" ref="H45" si="106">SUM(H46:H47)</f>
        <v>119567.97000000002</v>
      </c>
      <c r="I45" s="76">
        <f t="shared" ref="I45:J45" si="107">SUM(I46:I47)</f>
        <v>38912.99</v>
      </c>
      <c r="J45" s="76">
        <f t="shared" si="107"/>
        <v>247439.72000000003</v>
      </c>
      <c r="K45" s="76">
        <f t="shared" ref="K45" si="108">SUM(K46:K47)</f>
        <v>76469.5</v>
      </c>
      <c r="L45" s="76">
        <f t="shared" ref="L45" si="109">SUM(L46:L47)</f>
        <v>2716.9399999999996</v>
      </c>
      <c r="M45" s="76">
        <f t="shared" ref="M45" si="110">SUM(M46:M47)</f>
        <v>-16554.090000000004</v>
      </c>
      <c r="N45" s="76">
        <f t="shared" ref="N45" si="111">SUM(N46:N47)</f>
        <v>78265.919999999998</v>
      </c>
      <c r="O45" s="76">
        <f t="shared" ref="O45" si="112">SUM(O46:O47)</f>
        <v>57711.96</v>
      </c>
      <c r="P45" s="76">
        <f t="shared" ref="P45" si="113">SUM(P46:P47)</f>
        <v>10619.61</v>
      </c>
      <c r="Q45" s="76">
        <f t="shared" ref="Q45" si="114">SUM(Q46:Q47)</f>
        <v>580.96</v>
      </c>
      <c r="R45" s="76">
        <f t="shared" ref="R45" si="115">SUM(R46:R47)</f>
        <v>0</v>
      </c>
      <c r="S45" s="76">
        <f t="shared" ref="S45" si="116">SUM(S46:S47)</f>
        <v>185945.30999999997</v>
      </c>
      <c r="T45" s="76">
        <f t="shared" ref="T45" si="117">SUM(T46:T47)</f>
        <v>101473.23</v>
      </c>
      <c r="U45" s="76">
        <f t="shared" ref="U45:V45" si="118">SUM(U46:U47)</f>
        <v>7885.83</v>
      </c>
      <c r="V45" s="76">
        <f t="shared" si="118"/>
        <v>9485.83</v>
      </c>
      <c r="W45" s="76">
        <f t="shared" ref="W45" si="119">SUM(W46:W47)</f>
        <v>19749.23</v>
      </c>
      <c r="X45" s="76">
        <f t="shared" ref="X45:Z45" si="120">SUM(X46:X47)</f>
        <v>28133.23</v>
      </c>
      <c r="Y45" s="76">
        <f t="shared" ref="Y45:Z45" si="121">SUM(Y46:Y47)</f>
        <v>0</v>
      </c>
      <c r="Z45" s="77">
        <f t="shared" si="121"/>
        <v>168402.66999999998</v>
      </c>
    </row>
    <row r="46" spans="1:26" ht="25" customHeight="1">
      <c r="A46" s="78" t="s">
        <v>4</v>
      </c>
      <c r="B46" s="2">
        <v>321</v>
      </c>
      <c r="C46" s="39" t="str">
        <f>+[1]Gestão!C46</f>
        <v>Indenizações - Reclamações / Acordos Trabalhistas</v>
      </c>
      <c r="D46" s="79">
        <f>SUM(F46:$Z$46)</f>
        <v>458320.33999999997</v>
      </c>
      <c r="E46" s="27">
        <f>+[1]Gestão!E46</f>
        <v>0</v>
      </c>
      <c r="F46" s="27">
        <f>+[1]Gestão!F46</f>
        <v>71959.260000000009</v>
      </c>
      <c r="G46" s="27">
        <f>+[1]Gestão!G46</f>
        <v>16527.3</v>
      </c>
      <c r="H46" s="27">
        <f>+[1]Gestão!H46</f>
        <v>5491.89</v>
      </c>
      <c r="I46" s="27">
        <f>+[1]Gestão!I46</f>
        <v>38882.99</v>
      </c>
      <c r="J46" s="27">
        <f>+[1]Gestão!J46</f>
        <v>17064.080000000002</v>
      </c>
      <c r="K46" s="27">
        <f>+[1]Gestão!K46</f>
        <v>73006.89</v>
      </c>
      <c r="L46" s="27">
        <f>+[1]Gestão!L46</f>
        <v>2716.9399999999996</v>
      </c>
      <c r="M46" s="27">
        <f>+[1]Gestão!M46</f>
        <v>-16554.090000000004</v>
      </c>
      <c r="N46" s="27">
        <f>+[1]Gestão!N46</f>
        <v>61141.7</v>
      </c>
      <c r="O46" s="27">
        <f>+[1]Gestão!O46</f>
        <v>49732.24</v>
      </c>
      <c r="P46" s="27">
        <f>+[1]Gestão!P46</f>
        <v>7511.18</v>
      </c>
      <c r="Q46" s="27">
        <f>+[1]Gestão!Q46</f>
        <v>153.86000000000001</v>
      </c>
      <c r="R46" s="27">
        <f>+[1]Gestão!R46</f>
        <v>0</v>
      </c>
      <c r="S46" s="27">
        <f>+[1]Gestão!S46</f>
        <v>153.86000000000001</v>
      </c>
      <c r="T46" s="27">
        <f>+[1]Gestão!T46</f>
        <v>32336.45</v>
      </c>
      <c r="U46" s="27">
        <f>+[1]Gestão!U46</f>
        <v>7885.83</v>
      </c>
      <c r="V46" s="27">
        <f>+[1]Gestão!V46</f>
        <v>9485.83</v>
      </c>
      <c r="W46" s="27">
        <f>+[1]Gestão!W46</f>
        <v>19749.23</v>
      </c>
      <c r="X46" s="27">
        <f>+[1]Gestão!X46</f>
        <v>28133.23</v>
      </c>
      <c r="Y46" s="27">
        <f>+[1]Gestão!Y46</f>
        <v>0</v>
      </c>
      <c r="Z46" s="28">
        <f>+[1]Gestão!Z46</f>
        <v>32941.67</v>
      </c>
    </row>
    <row r="47" spans="1:26" ht="25" customHeight="1">
      <c r="A47" s="8"/>
      <c r="B47" s="2">
        <v>322</v>
      </c>
      <c r="C47" s="39" t="str">
        <f>+[1]Gestão!C47</f>
        <v>Indenizações - Terc./Penhora/Bloqueio Judicial Civel</v>
      </c>
      <c r="D47" s="79">
        <f>SUM(F47:$Z$47)</f>
        <v>816940</v>
      </c>
      <c r="E47" s="27">
        <f>+[1]Gestão!E47</f>
        <v>0</v>
      </c>
      <c r="F47" s="27">
        <f>+[1]Gestão!F47</f>
        <v>20789.939999999999</v>
      </c>
      <c r="G47" s="27">
        <f>+[1]Gestão!G47</f>
        <v>29177.03</v>
      </c>
      <c r="H47" s="27">
        <f>+[1]Gestão!H47</f>
        <v>114076.08000000002</v>
      </c>
      <c r="I47" s="27">
        <f>+[1]Gestão!I47</f>
        <v>30</v>
      </c>
      <c r="J47" s="27">
        <f>+[1]Gestão!J47</f>
        <v>230375.64</v>
      </c>
      <c r="K47" s="27">
        <f>+[1]Gestão!K47</f>
        <v>3462.61</v>
      </c>
      <c r="L47" s="27">
        <f>+[1]Gestão!L47</f>
        <v>0</v>
      </c>
      <c r="M47" s="27">
        <f>+[1]Gestão!M47</f>
        <v>0</v>
      </c>
      <c r="N47" s="27">
        <f>+[1]Gestão!N47</f>
        <v>17124.22</v>
      </c>
      <c r="O47" s="27">
        <f>+[1]Gestão!O47</f>
        <v>7979.72</v>
      </c>
      <c r="P47" s="27">
        <f>+[1]Gestão!P47</f>
        <v>3108.43</v>
      </c>
      <c r="Q47" s="27">
        <f>+[1]Gestão!Q47</f>
        <v>427.1</v>
      </c>
      <c r="R47" s="27">
        <f>+[1]Gestão!R47</f>
        <v>0</v>
      </c>
      <c r="S47" s="27">
        <f>+[1]Gestão!S47</f>
        <v>185791.44999999998</v>
      </c>
      <c r="T47" s="27">
        <f>+[1]Gestão!T47</f>
        <v>69136.78</v>
      </c>
      <c r="U47" s="27">
        <f>+[1]Gestão!U47</f>
        <v>0</v>
      </c>
      <c r="V47" s="27">
        <f>+[1]Gestão!V47</f>
        <v>0</v>
      </c>
      <c r="W47" s="27">
        <f>+[1]Gestão!W47</f>
        <v>0</v>
      </c>
      <c r="X47" s="27">
        <f>+[1]Gestão!X47</f>
        <v>0</v>
      </c>
      <c r="Y47" s="27">
        <f>+[1]Gestão!Y47</f>
        <v>0</v>
      </c>
      <c r="Z47" s="28">
        <f>+[1]Gestão!Z47</f>
        <v>135461</v>
      </c>
    </row>
    <row r="48" spans="1:26" ht="25" customHeight="1">
      <c r="A48" s="11"/>
      <c r="B48" s="2"/>
      <c r="C48" s="75" t="str">
        <f>+[1]Gestão!C48</f>
        <v>FORNECEDOR</v>
      </c>
      <c r="D48" s="76">
        <f>SUM(D49:D51)</f>
        <v>20842192.950000003</v>
      </c>
      <c r="E48" s="76">
        <f>SUM(E49:E51)</f>
        <v>0</v>
      </c>
      <c r="F48" s="76">
        <f>SUM(F49:F51)</f>
        <v>1267583.6600000001</v>
      </c>
      <c r="G48" s="76">
        <f t="shared" ref="G48" si="122">SUM(G49:G51)</f>
        <v>3880</v>
      </c>
      <c r="H48" s="76">
        <f t="shared" ref="H48" si="123">SUM(H49:H51)</f>
        <v>11303.13</v>
      </c>
      <c r="I48" s="76">
        <f t="shared" ref="I48:J48" si="124">SUM(I49:I51)</f>
        <v>232645.34</v>
      </c>
      <c r="J48" s="76">
        <f t="shared" si="124"/>
        <v>3835332.86</v>
      </c>
      <c r="K48" s="76">
        <f t="shared" ref="K48" si="125">SUM(K49:K51)</f>
        <v>9205889.9299999997</v>
      </c>
      <c r="L48" s="76">
        <f t="shared" ref="L48" si="126">SUM(L49:L51)</f>
        <v>29651.83</v>
      </c>
      <c r="M48" s="76">
        <f t="shared" ref="M48" si="127">SUM(M49:M51)</f>
        <v>1048535.6</v>
      </c>
      <c r="N48" s="76">
        <f t="shared" ref="N48" si="128">SUM(N49:N51)</f>
        <v>594919.79</v>
      </c>
      <c r="O48" s="76">
        <f t="shared" ref="O48" si="129">SUM(O49:O51)</f>
        <v>392148.43999999994</v>
      </c>
      <c r="P48" s="76">
        <f t="shared" ref="P48" si="130">SUM(P49:P51)</f>
        <v>193472.15999999997</v>
      </c>
      <c r="Q48" s="76">
        <f t="shared" ref="Q48" si="131">SUM(Q49:Q51)</f>
        <v>30315.33</v>
      </c>
      <c r="R48" s="76">
        <f t="shared" ref="R48" si="132">SUM(R49:R51)</f>
        <v>930851.21000000008</v>
      </c>
      <c r="S48" s="76">
        <f t="shared" ref="S48" si="133">SUM(S49:S51)</f>
        <v>34505.149999999994</v>
      </c>
      <c r="T48" s="76">
        <f t="shared" ref="T48" si="134">SUM(T49:T51)</f>
        <v>1431687.37</v>
      </c>
      <c r="U48" s="76">
        <f t="shared" ref="U48:V48" si="135">SUM(U49:U51)</f>
        <v>39661.46</v>
      </c>
      <c r="V48" s="76">
        <f t="shared" si="135"/>
        <v>83708.429999999993</v>
      </c>
      <c r="W48" s="76">
        <f t="shared" ref="W48" si="136">SUM(W49:W51)</f>
        <v>62679.85</v>
      </c>
      <c r="X48" s="76">
        <f t="shared" ref="X48:Z48" si="137">SUM(X49:X51)</f>
        <v>63991.97</v>
      </c>
      <c r="Y48" s="76">
        <f t="shared" ref="Y48:Z48" si="138">SUM(Y49:Y51)</f>
        <v>73906.350000000006</v>
      </c>
      <c r="Z48" s="77">
        <f t="shared" si="138"/>
        <v>1275523.0900000001</v>
      </c>
    </row>
    <row r="49" spans="1:26" ht="25" customHeight="1">
      <c r="A49" s="8"/>
      <c r="B49" s="2">
        <v>331</v>
      </c>
      <c r="C49" s="71" t="str">
        <f>+[1]Gestão!C49</f>
        <v>Fornecedor - Pequeno (até 16.000)</v>
      </c>
      <c r="D49" s="72">
        <f>SUM(F49:$Z$49)</f>
        <v>673520.2999999997</v>
      </c>
      <c r="E49" s="73">
        <f>+[1]Gestão!E49</f>
        <v>0</v>
      </c>
      <c r="F49" s="73">
        <f>+[1]Gestão!F49</f>
        <v>26461</v>
      </c>
      <c r="G49" s="73">
        <f>+[1]Gestão!G49</f>
        <v>3880</v>
      </c>
      <c r="H49" s="73">
        <f>+[1]Gestão!H49</f>
        <v>11303.13</v>
      </c>
      <c r="I49" s="73">
        <f>+[1]Gestão!I49</f>
        <v>10855.339999999997</v>
      </c>
      <c r="J49" s="73">
        <f>+[1]Gestão!J49</f>
        <v>260835</v>
      </c>
      <c r="K49" s="73">
        <f>+[1]Gestão!K49</f>
        <v>0</v>
      </c>
      <c r="L49" s="73">
        <f>+[1]Gestão!L49</f>
        <v>0</v>
      </c>
      <c r="M49" s="73">
        <f>+[1]Gestão!M49</f>
        <v>32237.509999999907</v>
      </c>
      <c r="N49" s="73">
        <f>+[1]Gestão!N49</f>
        <v>0</v>
      </c>
      <c r="O49" s="73">
        <f>+[1]Gestão!O49</f>
        <v>2849.7199999999721</v>
      </c>
      <c r="P49" s="73">
        <f>+[1]Gestão!P49</f>
        <v>135774.99</v>
      </c>
      <c r="Q49" s="73">
        <f>+[1]Gestão!Q49</f>
        <v>2073.86</v>
      </c>
      <c r="R49" s="73">
        <f>+[1]Gestão!R49</f>
        <v>2645.4899999999907</v>
      </c>
      <c r="S49" s="73">
        <f>+[1]Gestão!S49</f>
        <v>3584.3499999999985</v>
      </c>
      <c r="T49" s="73">
        <f>+[1]Gestão!T49</f>
        <v>17711.280000000028</v>
      </c>
      <c r="U49" s="73">
        <f>+[1]Gestão!U49</f>
        <v>39661.46</v>
      </c>
      <c r="V49" s="73">
        <f>+[1]Gestão!V49</f>
        <v>0</v>
      </c>
      <c r="W49" s="73">
        <f>+[1]Gestão!W49</f>
        <v>36390.85</v>
      </c>
      <c r="X49" s="73">
        <f>+[1]Gestão!X49</f>
        <v>12133.970000000001</v>
      </c>
      <c r="Y49" s="73">
        <f>+[1]Gestão!Y49</f>
        <v>20021.350000000006</v>
      </c>
      <c r="Z49" s="74">
        <f>+[1]Gestão!Z49</f>
        <v>55101</v>
      </c>
    </row>
    <row r="50" spans="1:26" ht="25" customHeight="1">
      <c r="A50" s="8"/>
      <c r="B50" s="2">
        <v>332</v>
      </c>
      <c r="C50" s="71" t="str">
        <f>+[1]Gestão!C50</f>
        <v>Fornecedor - Grandes (acima 16.000)</v>
      </c>
      <c r="D50" s="72">
        <f>SUM(F50:$Z$50)</f>
        <v>18078352.300000001</v>
      </c>
      <c r="E50" s="73">
        <f>+[1]Gestão!E50</f>
        <v>0</v>
      </c>
      <c r="F50" s="73">
        <f>+[1]Gestão!F50</f>
        <v>1241122.6600000001</v>
      </c>
      <c r="G50" s="73">
        <f>+[1]Gestão!G50</f>
        <v>0</v>
      </c>
      <c r="H50" s="73">
        <f>+[1]Gestão!H50</f>
        <v>0</v>
      </c>
      <c r="I50" s="73">
        <f>+[1]Gestão!I50</f>
        <v>221790</v>
      </c>
      <c r="J50" s="73">
        <f>+[1]Gestão!J50</f>
        <v>3574497.86</v>
      </c>
      <c r="K50" s="73">
        <f>+[1]Gestão!K50</f>
        <v>9205889.9299999997</v>
      </c>
      <c r="L50" s="73">
        <f>+[1]Gestão!L50</f>
        <v>29651.83</v>
      </c>
      <c r="M50" s="73">
        <f>+[1]Gestão!M50</f>
        <v>890798.83000000007</v>
      </c>
      <c r="N50" s="73">
        <f>+[1]Gestão!N50</f>
        <v>594919.79</v>
      </c>
      <c r="O50" s="73">
        <f>+[1]Gestão!O50</f>
        <v>389298.72</v>
      </c>
      <c r="P50" s="73">
        <f>+[1]Gestão!P50</f>
        <v>57697.17</v>
      </c>
      <c r="Q50" s="73">
        <f>+[1]Gestão!Q50</f>
        <v>28241.47</v>
      </c>
      <c r="R50" s="73">
        <f>+[1]Gestão!R50</f>
        <v>928205.72000000009</v>
      </c>
      <c r="S50" s="73">
        <f>+[1]Gestão!S50</f>
        <v>30920.799999999999</v>
      </c>
      <c r="T50" s="73">
        <f>+[1]Gestão!T50</f>
        <v>0</v>
      </c>
      <c r="U50" s="73">
        <f>+[1]Gestão!U50</f>
        <v>0</v>
      </c>
      <c r="V50" s="73">
        <f>+[1]Gestão!V50</f>
        <v>83708.429999999993</v>
      </c>
      <c r="W50" s="73">
        <f>+[1]Gestão!W50</f>
        <v>26289</v>
      </c>
      <c r="X50" s="73">
        <f>+[1]Gestão!X50</f>
        <v>51858</v>
      </c>
      <c r="Y50" s="73">
        <f>+[1]Gestão!Y50</f>
        <v>53885</v>
      </c>
      <c r="Z50" s="74">
        <f>+[1]Gestão!Z50</f>
        <v>669577.09000000008</v>
      </c>
    </row>
    <row r="51" spans="1:26" ht="25" customHeight="1">
      <c r="A51" s="8"/>
      <c r="B51" s="2">
        <v>333</v>
      </c>
      <c r="C51" s="71" t="str">
        <f>+[1]Gestão!C51</f>
        <v>Fornecedor - Retenções</v>
      </c>
      <c r="D51" s="72">
        <f>SUM(F51:$Z$51)</f>
        <v>2090320.35</v>
      </c>
      <c r="E51" s="73">
        <f>+[1]Gestão!E51</f>
        <v>0</v>
      </c>
      <c r="F51" s="73">
        <f>+[1]Gestão!F51</f>
        <v>0</v>
      </c>
      <c r="G51" s="73">
        <f>+[1]Gestão!G51</f>
        <v>0</v>
      </c>
      <c r="H51" s="73">
        <f>+[1]Gestão!H51</f>
        <v>0</v>
      </c>
      <c r="I51" s="73">
        <f>+[1]Gestão!I51</f>
        <v>0</v>
      </c>
      <c r="J51" s="73">
        <f>+[1]Gestão!J51</f>
        <v>0</v>
      </c>
      <c r="K51" s="73">
        <f>+[1]Gestão!K51</f>
        <v>0</v>
      </c>
      <c r="L51" s="73">
        <f>+[1]Gestão!L51</f>
        <v>0</v>
      </c>
      <c r="M51" s="73">
        <f>+[1]Gestão!M51</f>
        <v>125499.26</v>
      </c>
      <c r="N51" s="73">
        <f>+[1]Gestão!N51</f>
        <v>0</v>
      </c>
      <c r="O51" s="73">
        <f>+[1]Gestão!O51</f>
        <v>0</v>
      </c>
      <c r="P51" s="73">
        <f>+[1]Gestão!P51</f>
        <v>0</v>
      </c>
      <c r="Q51" s="73">
        <f>+[1]Gestão!Q51</f>
        <v>0</v>
      </c>
      <c r="R51" s="73">
        <f>+[1]Gestão!R51</f>
        <v>0</v>
      </c>
      <c r="S51" s="73">
        <f>+[1]Gestão!S51</f>
        <v>0</v>
      </c>
      <c r="T51" s="73">
        <f>+[1]Gestão!T51</f>
        <v>1413976.09</v>
      </c>
      <c r="U51" s="73">
        <f>+[1]Gestão!U51</f>
        <v>0</v>
      </c>
      <c r="V51" s="73">
        <f>+[1]Gestão!V51</f>
        <v>0</v>
      </c>
      <c r="W51" s="73">
        <f>+[1]Gestão!W51</f>
        <v>0</v>
      </c>
      <c r="X51" s="73">
        <f>+[1]Gestão!X51</f>
        <v>0</v>
      </c>
      <c r="Y51" s="73">
        <f>+[1]Gestão!Y51</f>
        <v>0</v>
      </c>
      <c r="Z51" s="74">
        <f>+[1]Gestão!Z51</f>
        <v>550845</v>
      </c>
    </row>
    <row r="52" spans="1:26" ht="25" customHeight="1">
      <c r="A52" s="11"/>
      <c r="B52" s="2"/>
      <c r="C52" s="75" t="str">
        <f>+[1]Gestão!C52</f>
        <v xml:space="preserve">DIVERSOS </v>
      </c>
      <c r="D52" s="76">
        <f>SUM(D53:D57)</f>
        <v>7393567.5399999991</v>
      </c>
      <c r="E52" s="76">
        <f>SUM(E53:E57)</f>
        <v>0</v>
      </c>
      <c r="F52" s="76">
        <f>SUM(F53:F57)</f>
        <v>18506.120000000003</v>
      </c>
      <c r="G52" s="76">
        <f t="shared" ref="G52" si="139">SUM(G53:G57)</f>
        <v>14120.22</v>
      </c>
      <c r="H52" s="76">
        <f t="shared" ref="H52" si="140">SUM(H53:H57)</f>
        <v>13179.050000000001</v>
      </c>
      <c r="I52" s="76">
        <f t="shared" ref="I52:J52" si="141">SUM(I53:I57)</f>
        <v>26484.940000000002</v>
      </c>
      <c r="J52" s="76">
        <f t="shared" si="141"/>
        <v>589094.22000000009</v>
      </c>
      <c r="K52" s="76">
        <f t="shared" ref="K52" si="142">SUM(K53:K57)</f>
        <v>448473.18999999994</v>
      </c>
      <c r="L52" s="76">
        <f t="shared" ref="L52" si="143">SUM(L53:L57)</f>
        <v>28139.289999999997</v>
      </c>
      <c r="M52" s="76">
        <f t="shared" ref="M52" si="144">SUM(M53:M57)</f>
        <v>81570.829999999987</v>
      </c>
      <c r="N52" s="76">
        <f t="shared" ref="N52" si="145">SUM(N53:N57)</f>
        <v>55470.83</v>
      </c>
      <c r="O52" s="76">
        <f t="shared" ref="O52" si="146">SUM(O53:O57)</f>
        <v>109003.36</v>
      </c>
      <c r="P52" s="76">
        <f t="shared" ref="P52" si="147">SUM(P53:P57)</f>
        <v>34551.75</v>
      </c>
      <c r="Q52" s="76">
        <f t="shared" ref="Q52" si="148">SUM(Q53:Q57)</f>
        <v>-11188.529999999999</v>
      </c>
      <c r="R52" s="76">
        <f t="shared" ref="R52" si="149">SUM(R53:R57)</f>
        <v>80161.52</v>
      </c>
      <c r="S52" s="76">
        <f t="shared" ref="S52" si="150">SUM(S53:S57)</f>
        <v>51570.720000000001</v>
      </c>
      <c r="T52" s="76">
        <f t="shared" ref="T52" si="151">SUM(T53:T57)</f>
        <v>79951.179999999993</v>
      </c>
      <c r="U52" s="76">
        <f t="shared" ref="U52:V52" si="152">SUM(U53:U57)</f>
        <v>220391.53</v>
      </c>
      <c r="V52" s="76">
        <f t="shared" si="152"/>
        <v>925.17000000000007</v>
      </c>
      <c r="W52" s="76">
        <f t="shared" ref="W52" si="153">SUM(W53:W57)</f>
        <v>953.32</v>
      </c>
      <c r="X52" s="76">
        <f t="shared" ref="X52:Z52" si="154">SUM(X53:X57)</f>
        <v>31052.68</v>
      </c>
      <c r="Y52" s="76">
        <f t="shared" ref="Y52:Z52" si="155">SUM(Y53:Y57)</f>
        <v>810.35</v>
      </c>
      <c r="Z52" s="77">
        <f t="shared" si="155"/>
        <v>5520345.7999999998</v>
      </c>
    </row>
    <row r="53" spans="1:26" ht="25" customHeight="1">
      <c r="A53" s="8"/>
      <c r="B53" s="2">
        <v>351</v>
      </c>
      <c r="C53" s="39" t="str">
        <f>+[1]Gestão!C53</f>
        <v>Diversos - Alugueis-Equipamentos/Água/Luz/Telef.</v>
      </c>
      <c r="D53" s="79">
        <f>SUM(F53:$Z$53)</f>
        <v>1469929.8399999999</v>
      </c>
      <c r="E53" s="27">
        <f>+[1]Gestão!E53</f>
        <v>0</v>
      </c>
      <c r="F53" s="27">
        <f>+[1]Gestão!F53</f>
        <v>14121.61</v>
      </c>
      <c r="G53" s="27">
        <f>+[1]Gestão!G53</f>
        <v>12154.67</v>
      </c>
      <c r="H53" s="27">
        <f>+[1]Gestão!H53</f>
        <v>11782.85</v>
      </c>
      <c r="I53" s="27">
        <f>+[1]Gestão!I53</f>
        <v>24494.440000000002</v>
      </c>
      <c r="J53" s="27">
        <f>+[1]Gestão!J53</f>
        <v>585370.24</v>
      </c>
      <c r="K53" s="27">
        <f>+[1]Gestão!K53</f>
        <v>131432.59</v>
      </c>
      <c r="L53" s="27">
        <f>+[1]Gestão!L53</f>
        <v>27966.69</v>
      </c>
      <c r="M53" s="27">
        <f>+[1]Gestão!M53</f>
        <v>80276.929999999993</v>
      </c>
      <c r="N53" s="27">
        <f>+[1]Gestão!N53</f>
        <v>37042.22</v>
      </c>
      <c r="O53" s="27">
        <f>+[1]Gestão!O53</f>
        <v>108420.77</v>
      </c>
      <c r="P53" s="27">
        <f>+[1]Gestão!P53</f>
        <v>31587.49</v>
      </c>
      <c r="Q53" s="27">
        <f>+[1]Gestão!Q53</f>
        <v>11.77</v>
      </c>
      <c r="R53" s="27">
        <f>+[1]Gestão!R53</f>
        <v>47369.279999999999</v>
      </c>
      <c r="S53" s="27">
        <f>+[1]Gestão!S53</f>
        <v>39260.720000000001</v>
      </c>
      <c r="T53" s="27">
        <f>+[1]Gestão!T53</f>
        <v>59691.07</v>
      </c>
      <c r="U53" s="27">
        <f>+[1]Gestão!U53</f>
        <v>217671.97</v>
      </c>
      <c r="V53" s="27">
        <f>+[1]Gestão!V53</f>
        <v>491.8</v>
      </c>
      <c r="W53" s="27">
        <f>+[1]Gestão!W53</f>
        <v>0</v>
      </c>
      <c r="X53" s="27">
        <f>+[1]Gestão!X53</f>
        <v>31052.68</v>
      </c>
      <c r="Y53" s="27">
        <f>+[1]Gestão!Y53</f>
        <v>247.25</v>
      </c>
      <c r="Z53" s="28">
        <f>+[1]Gestão!Z53</f>
        <v>9482.7999999999993</v>
      </c>
    </row>
    <row r="54" spans="1:26" ht="25" customHeight="1">
      <c r="A54" s="8"/>
      <c r="B54" s="2">
        <v>352</v>
      </c>
      <c r="C54" s="39" t="str">
        <f>+[1]Gestão!C54</f>
        <v>Diversos - Impostos/Taxas/Licenc. Veículos</v>
      </c>
      <c r="D54" s="79">
        <f>SUM(F54:$Z$54)</f>
        <v>5533753.6799999997</v>
      </c>
      <c r="E54" s="27">
        <f>+[1]Gestão!E54</f>
        <v>0</v>
      </c>
      <c r="F54" s="27">
        <f>+[1]Gestão!F54</f>
        <v>36</v>
      </c>
      <c r="G54" s="27">
        <f>+[1]Gestão!G54</f>
        <v>82</v>
      </c>
      <c r="H54" s="27">
        <f>+[1]Gestão!H54</f>
        <v>0</v>
      </c>
      <c r="I54" s="27">
        <f>+[1]Gestão!I54</f>
        <v>0</v>
      </c>
      <c r="J54" s="27">
        <f>+[1]Gestão!J54</f>
        <v>500.31</v>
      </c>
      <c r="K54" s="27">
        <f>+[1]Gestão!K54</f>
        <v>15</v>
      </c>
      <c r="L54" s="27">
        <f>+[1]Gestão!L54</f>
        <v>0</v>
      </c>
      <c r="M54" s="27">
        <f>+[1]Gestão!M54</f>
        <v>0</v>
      </c>
      <c r="N54" s="27">
        <f>+[1]Gestão!N54</f>
        <v>0</v>
      </c>
      <c r="O54" s="27">
        <f>+[1]Gestão!O54</f>
        <v>10</v>
      </c>
      <c r="P54" s="27">
        <f>+[1]Gestão!P54</f>
        <v>2413.2600000000002</v>
      </c>
      <c r="Q54" s="27">
        <f>+[1]Gestão!Q54</f>
        <v>0</v>
      </c>
      <c r="R54" s="27">
        <f>+[1]Gestão!R54</f>
        <v>2</v>
      </c>
      <c r="S54" s="27">
        <f>+[1]Gestão!S54</f>
        <v>10</v>
      </c>
      <c r="T54" s="27">
        <f>+[1]Gestão!T54</f>
        <v>19854.11</v>
      </c>
      <c r="U54" s="27">
        <f>+[1]Gestão!U54</f>
        <v>0</v>
      </c>
      <c r="V54" s="27">
        <f>+[1]Gestão!V54</f>
        <v>10</v>
      </c>
      <c r="W54" s="27">
        <f>+[1]Gestão!W54</f>
        <v>0</v>
      </c>
      <c r="X54" s="27">
        <f>+[1]Gestão!X54</f>
        <v>0</v>
      </c>
      <c r="Y54" s="27">
        <f>+[1]Gestão!Y54</f>
        <v>10</v>
      </c>
      <c r="Z54" s="28">
        <f>+[1]Gestão!Z54</f>
        <v>5510811</v>
      </c>
    </row>
    <row r="55" spans="1:26" ht="25" customHeight="1">
      <c r="A55" s="8"/>
      <c r="B55" s="2">
        <v>353</v>
      </c>
      <c r="C55" s="39" t="str">
        <f>+[1]Gestão!C55</f>
        <v>Diversos - Diversas / Fundo Fixo / Aluguel Imóveis</v>
      </c>
      <c r="D55" s="79">
        <f>SUM(F55:$Z$55)</f>
        <v>389884.01999999996</v>
      </c>
      <c r="E55" s="27">
        <f>+[1]Gestão!E55</f>
        <v>0</v>
      </c>
      <c r="F55" s="27">
        <f>+[1]Gestão!F55</f>
        <v>4348.51</v>
      </c>
      <c r="G55" s="27">
        <f>+[1]Gestão!G55</f>
        <v>1883.55</v>
      </c>
      <c r="H55" s="27">
        <f>+[1]Gestão!H55</f>
        <v>1396.2</v>
      </c>
      <c r="I55" s="27">
        <f>+[1]Gestão!I55</f>
        <v>1990.5</v>
      </c>
      <c r="J55" s="27">
        <f>+[1]Gestão!J55</f>
        <v>3223.67</v>
      </c>
      <c r="K55" s="27">
        <f>+[1]Gestão!K55</f>
        <v>317025.59999999998</v>
      </c>
      <c r="L55" s="27">
        <f>+[1]Gestão!L55</f>
        <v>172.6</v>
      </c>
      <c r="M55" s="27">
        <f>+[1]Gestão!M55</f>
        <v>1293.9000000000001</v>
      </c>
      <c r="N55" s="27">
        <f>+[1]Gestão!N55</f>
        <v>18428.61</v>
      </c>
      <c r="O55" s="27">
        <f>+[1]Gestão!O55</f>
        <v>572.59</v>
      </c>
      <c r="P55" s="27">
        <f>+[1]Gestão!P55</f>
        <v>551</v>
      </c>
      <c r="Q55" s="27">
        <f>+[1]Gestão!Q55</f>
        <v>-11200.3</v>
      </c>
      <c r="R55" s="27">
        <f>+[1]Gestão!R55</f>
        <v>32790.240000000005</v>
      </c>
      <c r="S55" s="27">
        <f>+[1]Gestão!S55</f>
        <v>12300</v>
      </c>
      <c r="T55" s="27">
        <f>+[1]Gestão!T55</f>
        <v>406</v>
      </c>
      <c r="U55" s="27">
        <f>+[1]Gestão!U55</f>
        <v>2719.56</v>
      </c>
      <c r="V55" s="27">
        <f>+[1]Gestão!V55</f>
        <v>423.37</v>
      </c>
      <c r="W55" s="27">
        <f>+[1]Gestão!W55</f>
        <v>953.32</v>
      </c>
      <c r="X55" s="27">
        <f>+[1]Gestão!X55</f>
        <v>0</v>
      </c>
      <c r="Y55" s="27">
        <f>+[1]Gestão!Y55</f>
        <v>553.1</v>
      </c>
      <c r="Z55" s="28">
        <f>+[1]Gestão!Z55</f>
        <v>52</v>
      </c>
    </row>
    <row r="56" spans="1:26" ht="25" customHeight="1">
      <c r="A56" s="8"/>
      <c r="B56" s="2">
        <v>360</v>
      </c>
      <c r="C56" s="39" t="str">
        <f>+[1]Gestão!C56</f>
        <v>Diversos - Acordo INSS</v>
      </c>
      <c r="D56" s="79">
        <f>SUM(F56:$Z$56)</f>
        <v>0</v>
      </c>
      <c r="E56" s="27">
        <f>+[1]Gestão!E56</f>
        <v>0</v>
      </c>
      <c r="F56" s="27">
        <f>+[1]Gestão!F56</f>
        <v>0</v>
      </c>
      <c r="G56" s="27">
        <f>+[1]Gestão!G56</f>
        <v>0</v>
      </c>
      <c r="H56" s="27">
        <f>+[1]Gestão!H56</f>
        <v>0</v>
      </c>
      <c r="I56" s="27">
        <f>+[1]Gestão!I56</f>
        <v>0</v>
      </c>
      <c r="J56" s="27">
        <f>+[1]Gestão!J56</f>
        <v>0</v>
      </c>
      <c r="K56" s="27">
        <f>+[1]Gestão!K56</f>
        <v>0</v>
      </c>
      <c r="L56" s="27">
        <f>+[1]Gestão!L56</f>
        <v>0</v>
      </c>
      <c r="M56" s="27">
        <f>+[1]Gestão!M56</f>
        <v>0</v>
      </c>
      <c r="N56" s="27">
        <f>+[1]Gestão!N56</f>
        <v>0</v>
      </c>
      <c r="O56" s="27">
        <f>+[1]Gestão!O56</f>
        <v>0</v>
      </c>
      <c r="P56" s="27">
        <f>+[1]Gestão!P56</f>
        <v>0</v>
      </c>
      <c r="Q56" s="27">
        <f>+[1]Gestão!Q56</f>
        <v>0</v>
      </c>
      <c r="R56" s="27">
        <f>+[1]Gestão!R56</f>
        <v>0</v>
      </c>
      <c r="S56" s="27">
        <f>+[1]Gestão!S56</f>
        <v>0</v>
      </c>
      <c r="T56" s="27">
        <f>+[1]Gestão!T56</f>
        <v>0</v>
      </c>
      <c r="U56" s="27">
        <f>+[1]Gestão!U56</f>
        <v>0</v>
      </c>
      <c r="V56" s="27">
        <f>+[1]Gestão!V56</f>
        <v>0</v>
      </c>
      <c r="W56" s="27">
        <f>+[1]Gestão!W56</f>
        <v>0</v>
      </c>
      <c r="X56" s="27">
        <f>+[1]Gestão!X56</f>
        <v>0</v>
      </c>
      <c r="Y56" s="27">
        <f>+[1]Gestão!Y56</f>
        <v>0</v>
      </c>
      <c r="Z56" s="28">
        <f>+[1]Gestão!Z56</f>
        <v>0</v>
      </c>
    </row>
    <row r="57" spans="1:26" ht="25" customHeight="1" thickBot="1">
      <c r="A57" s="8"/>
      <c r="B57" s="2">
        <v>370</v>
      </c>
      <c r="C57" s="51" t="str">
        <f>+[1]Gestão!C57</f>
        <v>Diversos - Encargos Financeiros</v>
      </c>
      <c r="D57" s="80">
        <f>SUM(F57:$Z$57)</f>
        <v>0</v>
      </c>
      <c r="E57" s="31">
        <f>+[1]Gestão!E57</f>
        <v>0</v>
      </c>
      <c r="F57" s="31">
        <f>+[1]Gestão!F57</f>
        <v>0</v>
      </c>
      <c r="G57" s="31">
        <f>+[1]Gestão!G57</f>
        <v>0</v>
      </c>
      <c r="H57" s="31">
        <f>+[1]Gestão!H57</f>
        <v>0</v>
      </c>
      <c r="I57" s="31">
        <f>+[1]Gestão!I57</f>
        <v>0</v>
      </c>
      <c r="J57" s="31">
        <f>+[1]Gestão!J57</f>
        <v>0</v>
      </c>
      <c r="K57" s="31">
        <f>+[1]Gestão!K57</f>
        <v>0</v>
      </c>
      <c r="L57" s="31">
        <f>+[1]Gestão!L57</f>
        <v>0</v>
      </c>
      <c r="M57" s="31">
        <f>+[1]Gestão!M57</f>
        <v>0</v>
      </c>
      <c r="N57" s="31">
        <f>+[1]Gestão!N57</f>
        <v>0</v>
      </c>
      <c r="O57" s="31">
        <f>+[1]Gestão!O57</f>
        <v>0</v>
      </c>
      <c r="P57" s="31">
        <f>+[1]Gestão!P57</f>
        <v>0</v>
      </c>
      <c r="Q57" s="31">
        <f>+[1]Gestão!Q57</f>
        <v>0</v>
      </c>
      <c r="R57" s="31">
        <f>+[1]Gestão!R57</f>
        <v>0</v>
      </c>
      <c r="S57" s="31">
        <f>+[1]Gestão!S57</f>
        <v>0</v>
      </c>
      <c r="T57" s="31">
        <f>+[1]Gestão!T57</f>
        <v>0</v>
      </c>
      <c r="U57" s="31">
        <f>+[1]Gestão!U57</f>
        <v>0</v>
      </c>
      <c r="V57" s="31">
        <f>+[1]Gestão!V57</f>
        <v>0</v>
      </c>
      <c r="W57" s="31">
        <f>+[1]Gestão!W57</f>
        <v>0</v>
      </c>
      <c r="X57" s="31">
        <f>+[1]Gestão!X57</f>
        <v>0</v>
      </c>
      <c r="Y57" s="31">
        <f>+[1]Gestão!Y57</f>
        <v>0</v>
      </c>
      <c r="Z57" s="32">
        <f>+[1]Gestão!Z57</f>
        <v>0</v>
      </c>
    </row>
    <row r="58" spans="1:26" ht="25" customHeight="1">
      <c r="A58" s="1"/>
      <c r="B58" s="2"/>
      <c r="C58" s="81"/>
      <c r="D58" s="8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5" customHeight="1">
      <c r="A59" s="1"/>
      <c r="B59" s="2"/>
      <c r="C59" s="81"/>
      <c r="D59" s="8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5" customHeight="1">
      <c r="A60" s="1"/>
      <c r="B60" s="2"/>
      <c r="C60" s="3" t="str">
        <f>+[1]Gestão!C60</f>
        <v>APOSENTADORIA COMPLEMENTAR</v>
      </c>
      <c r="D60" s="4" t="str">
        <f>+D1</f>
        <v>Total</v>
      </c>
      <c r="E60" s="4" t="str">
        <f>+[1]Gestão!E60</f>
        <v>Total</v>
      </c>
      <c r="F60" s="5">
        <f>+[1]Gestão!F60</f>
        <v>41974</v>
      </c>
      <c r="G60" s="5">
        <f>+[1]Gestão!G60</f>
        <v>41975</v>
      </c>
      <c r="H60" s="5">
        <f>+[1]Gestão!H60</f>
        <v>41976</v>
      </c>
      <c r="I60" s="5">
        <f>+[1]Gestão!I60</f>
        <v>41977</v>
      </c>
      <c r="J60" s="5">
        <f>+[1]Gestão!J60</f>
        <v>41978</v>
      </c>
      <c r="K60" s="5">
        <f>+[1]Gestão!K60</f>
        <v>41981</v>
      </c>
      <c r="L60" s="5">
        <f>+[1]Gestão!L60</f>
        <v>41982</v>
      </c>
      <c r="M60" s="5">
        <f>+[1]Gestão!M60</f>
        <v>41983</v>
      </c>
      <c r="N60" s="5">
        <f>+[1]Gestão!N60</f>
        <v>41984</v>
      </c>
      <c r="O60" s="5">
        <f>+[1]Gestão!O60</f>
        <v>41985</v>
      </c>
      <c r="P60" s="5">
        <f>+[1]Gestão!P60</f>
        <v>41988</v>
      </c>
      <c r="Q60" s="5">
        <f>+[1]Gestão!Q60</f>
        <v>41989</v>
      </c>
      <c r="R60" s="5">
        <f>+[1]Gestão!R60</f>
        <v>41990</v>
      </c>
      <c r="S60" s="5">
        <f>+[1]Gestão!S60</f>
        <v>41991</v>
      </c>
      <c r="T60" s="5">
        <f>+[1]Gestão!T60</f>
        <v>41992</v>
      </c>
      <c r="U60" s="5">
        <f>+[1]Gestão!U60</f>
        <v>41995</v>
      </c>
      <c r="V60" s="5">
        <f>+[1]Gestão!V60</f>
        <v>41996</v>
      </c>
      <c r="W60" s="5">
        <f>+[1]Gestão!W60</f>
        <v>41997</v>
      </c>
      <c r="X60" s="5">
        <f>+[1]Gestão!X60</f>
        <v>41999</v>
      </c>
      <c r="Y60" s="5">
        <f>+[1]Gestão!Y60</f>
        <v>42002</v>
      </c>
      <c r="Z60" s="5">
        <f>+[1]Gestão!Z60</f>
        <v>42003</v>
      </c>
    </row>
    <row r="61" spans="1:26" ht="25" customHeight="1">
      <c r="A61" s="1"/>
      <c r="B61" s="2"/>
      <c r="C61" s="7">
        <f>+[1]Gestão!C61</f>
        <v>41974</v>
      </c>
      <c r="D61" s="4" t="str">
        <f>+D2</f>
        <v>Acumulado</v>
      </c>
      <c r="E61" s="4" t="str">
        <f>+[1]Gestão!E61</f>
        <v>Final</v>
      </c>
      <c r="F61" s="5" t="str">
        <f>+[1]Gestão!F61</f>
        <v>seg</v>
      </c>
      <c r="G61" s="5" t="str">
        <f>+[1]Gestão!G61</f>
        <v>ter</v>
      </c>
      <c r="H61" s="5" t="str">
        <f>+[1]Gestão!H61</f>
        <v>qua</v>
      </c>
      <c r="I61" s="5" t="str">
        <f>+[1]Gestão!I61</f>
        <v>qui</v>
      </c>
      <c r="J61" s="5" t="str">
        <f>+[1]Gestão!J61</f>
        <v>sex</v>
      </c>
      <c r="K61" s="5" t="str">
        <f>+[1]Gestão!K61</f>
        <v>seg</v>
      </c>
      <c r="L61" s="5" t="str">
        <f>+[1]Gestão!L61</f>
        <v>ter</v>
      </c>
      <c r="M61" s="5" t="str">
        <f>+[1]Gestão!M61</f>
        <v>qua</v>
      </c>
      <c r="N61" s="5" t="str">
        <f>+[1]Gestão!N61</f>
        <v>qui</v>
      </c>
      <c r="O61" s="5" t="str">
        <f>+[1]Gestão!O61</f>
        <v>sex</v>
      </c>
      <c r="P61" s="5" t="str">
        <f>+[1]Gestão!P61</f>
        <v>seg</v>
      </c>
      <c r="Q61" s="5" t="str">
        <f>+[1]Gestão!Q61</f>
        <v>ter</v>
      </c>
      <c r="R61" s="5" t="str">
        <f>+[1]Gestão!R61</f>
        <v>qua</v>
      </c>
      <c r="S61" s="5" t="str">
        <f>+[1]Gestão!S61</f>
        <v>qui</v>
      </c>
      <c r="T61" s="5" t="str">
        <f>+[1]Gestão!T61</f>
        <v>sex</v>
      </c>
      <c r="U61" s="5" t="str">
        <f>+[1]Gestão!U61</f>
        <v>seg</v>
      </c>
      <c r="V61" s="5" t="str">
        <f>+[1]Gestão!V61</f>
        <v>ter</v>
      </c>
      <c r="W61" s="5" t="str">
        <f>+[1]Gestão!W61</f>
        <v>qua</v>
      </c>
      <c r="X61" s="5" t="str">
        <f>+[1]Gestão!X61</f>
        <v>sex</v>
      </c>
      <c r="Y61" s="5" t="str">
        <f>+[1]Gestão!Y61</f>
        <v>seg</v>
      </c>
      <c r="Z61" s="5" t="str">
        <f>+[1]Gestão!Z61</f>
        <v>ter</v>
      </c>
    </row>
    <row r="62" spans="1:26" ht="25" customHeight="1" thickBot="1">
      <c r="A62" s="8"/>
      <c r="B62" s="2"/>
      <c r="C62" s="9"/>
      <c r="D62" s="4">
        <f>+D3</f>
        <v>41974</v>
      </c>
      <c r="E62" s="4">
        <f>+[1]Gestão!E62</f>
        <v>41944</v>
      </c>
      <c r="F62" s="10" t="str">
        <f>+[1]Gestão!F62</f>
        <v>REAL</v>
      </c>
      <c r="G62" s="10" t="str">
        <f>+[1]Gestão!G62</f>
        <v>REAL</v>
      </c>
      <c r="H62" s="10" t="str">
        <f>+[1]Gestão!H62</f>
        <v>REAL</v>
      </c>
      <c r="I62" s="10" t="str">
        <f>+[1]Gestão!I62</f>
        <v>REAL</v>
      </c>
      <c r="J62" s="10" t="str">
        <f>+[1]Gestão!J62</f>
        <v>REAL</v>
      </c>
      <c r="K62" s="10" t="str">
        <f>+[1]Gestão!K62</f>
        <v>REAL</v>
      </c>
      <c r="L62" s="10" t="str">
        <f>+[1]Gestão!L62</f>
        <v>REAL</v>
      </c>
      <c r="M62" s="10" t="str">
        <f>+[1]Gestão!M62</f>
        <v>REAL</v>
      </c>
      <c r="N62" s="10" t="str">
        <f>+[1]Gestão!N62</f>
        <v>REAL</v>
      </c>
      <c r="O62" s="10" t="str">
        <f>+[1]Gestão!O62</f>
        <v>REAL</v>
      </c>
      <c r="P62" s="10" t="str">
        <f>+[1]Gestão!P62</f>
        <v>REAL</v>
      </c>
      <c r="Q62" s="10" t="str">
        <f>+[1]Gestão!Q62</f>
        <v>REAL</v>
      </c>
      <c r="R62" s="10" t="str">
        <f>+[1]Gestão!R62</f>
        <v>REAL</v>
      </c>
      <c r="S62" s="10" t="str">
        <f>+[1]Gestão!S62</f>
        <v>REAL</v>
      </c>
      <c r="T62" s="10" t="str">
        <f>+[1]Gestão!T62</f>
        <v>REAL</v>
      </c>
      <c r="U62" s="10" t="str">
        <f>+[1]Gestão!U62</f>
        <v>REAL</v>
      </c>
      <c r="V62" s="10" t="str">
        <f>+[1]Gestão!V62</f>
        <v>REAL</v>
      </c>
      <c r="W62" s="10" t="str">
        <f>+[1]Gestão!W62</f>
        <v>REAL</v>
      </c>
      <c r="X62" s="10" t="str">
        <f>+[1]Gestão!X62</f>
        <v>REAL</v>
      </c>
      <c r="Y62" s="10" t="str">
        <f>+[1]Gestão!Y62</f>
        <v>REAL</v>
      </c>
      <c r="Z62" s="10" t="str">
        <f>+[1]Gestão!Z62</f>
        <v>REAL</v>
      </c>
    </row>
    <row r="63" spans="1:26" ht="25" customHeight="1">
      <c r="A63" s="11"/>
      <c r="B63" s="2"/>
      <c r="C63" s="12" t="str">
        <f>+[1]Gestão!C63</f>
        <v>APOSENTADORIA SALDO INICIAL</v>
      </c>
      <c r="D63" s="13">
        <f>+E64</f>
        <v>339152.56000000023</v>
      </c>
      <c r="E63" s="14">
        <f>+[1]Gestão!E63</f>
        <v>0</v>
      </c>
      <c r="F63" s="14">
        <f>+[1]Gestão!F63</f>
        <v>339152.56000000023</v>
      </c>
      <c r="G63" s="14">
        <f>+[1]Gestão!G63</f>
        <v>339249.55000000022</v>
      </c>
      <c r="H63" s="14">
        <f>+[1]Gestão!H63</f>
        <v>338727.64000000019</v>
      </c>
      <c r="I63" s="14">
        <f>+[1]Gestão!I63</f>
        <v>338652.70000000019</v>
      </c>
      <c r="J63" s="14">
        <f>+[1]Gestão!J63</f>
        <v>338747.48000000021</v>
      </c>
      <c r="K63" s="14">
        <f>+[1]Gestão!K63</f>
        <v>328671.27000000019</v>
      </c>
      <c r="L63" s="14">
        <f>+[1]Gestão!L63</f>
        <v>316584.02000000019</v>
      </c>
      <c r="M63" s="14">
        <f>+[1]Gestão!M63</f>
        <v>330510.24000000017</v>
      </c>
      <c r="N63" s="14">
        <f>+[1]Gestão!N63</f>
        <v>330592.60000000015</v>
      </c>
      <c r="O63" s="14">
        <f>+[1]Gestão!O63</f>
        <v>329761.11000000016</v>
      </c>
      <c r="P63" s="14">
        <f>+[1]Gestão!P63</f>
        <v>329853.72000000015</v>
      </c>
      <c r="Q63" s="14">
        <f>+[1]Gestão!Q63</f>
        <v>331014.70000000013</v>
      </c>
      <c r="R63" s="14">
        <f>+[1]Gestão!R63</f>
        <v>331609.21000000014</v>
      </c>
      <c r="S63" s="14">
        <f>+[1]Gestão!S63</f>
        <v>331725.29000000015</v>
      </c>
      <c r="T63" s="14">
        <f>+[1]Gestão!T63</f>
        <v>470139.39000000013</v>
      </c>
      <c r="U63" s="14">
        <f>+[1]Gestão!U63</f>
        <v>329118.50000000012</v>
      </c>
      <c r="V63" s="14">
        <f>+[1]Gestão!V63</f>
        <v>329284.49000000011</v>
      </c>
      <c r="W63" s="14">
        <f>+[1]Gestão!W63</f>
        <v>329284.49000000011</v>
      </c>
      <c r="X63" s="14">
        <f>+[1]Gestão!X63</f>
        <v>329482.45000000013</v>
      </c>
      <c r="Y63" s="14">
        <f>+[1]Gestão!Y63</f>
        <v>329649.87000000011</v>
      </c>
      <c r="Z63" s="15">
        <f>+[1]Gestão!Z63</f>
        <v>475235.62999999989</v>
      </c>
    </row>
    <row r="64" spans="1:26" ht="25" customHeight="1" thickBot="1">
      <c r="A64" s="11"/>
      <c r="B64" s="2"/>
      <c r="C64" s="16" t="str">
        <f>+[1]Gestão!C64</f>
        <v>APOSENTADORIA SALDO FINAL</v>
      </c>
      <c r="D64" s="17">
        <f>+D63+D66-D70</f>
        <v>473842.00999999978</v>
      </c>
      <c r="E64" s="17">
        <f>+[1]Gestão!$E$64</f>
        <v>339152.56000000023</v>
      </c>
      <c r="F64" s="17">
        <f>+F63+F66-F70</f>
        <v>339249.55000000022</v>
      </c>
      <c r="G64" s="17">
        <f t="shared" ref="G64" si="156">+G63+G66-G70</f>
        <v>338727.64000000019</v>
      </c>
      <c r="H64" s="17">
        <f t="shared" ref="H64" si="157">+H63+H66-H70</f>
        <v>338652.70000000019</v>
      </c>
      <c r="I64" s="17">
        <f t="shared" ref="I64:J64" si="158">+I63+I66-I70</f>
        <v>338747.48000000021</v>
      </c>
      <c r="J64" s="17">
        <f t="shared" si="158"/>
        <v>328671.27000000019</v>
      </c>
      <c r="K64" s="17">
        <f t="shared" ref="K64" si="159">+K63+K66-K70</f>
        <v>316584.02000000019</v>
      </c>
      <c r="L64" s="17">
        <f t="shared" ref="L64" si="160">+L63+L66-L70</f>
        <v>330510.24000000017</v>
      </c>
      <c r="M64" s="17">
        <f t="shared" ref="M64" si="161">+M63+M66-M70</f>
        <v>330592.60000000015</v>
      </c>
      <c r="N64" s="17">
        <f t="shared" ref="N64" si="162">+N63+N66-N70</f>
        <v>329761.11000000016</v>
      </c>
      <c r="O64" s="17">
        <f t="shared" ref="O64" si="163">+O63+O66-O70</f>
        <v>329853.72000000015</v>
      </c>
      <c r="P64" s="17">
        <f t="shared" ref="P64" si="164">+P63+P66-P70</f>
        <v>331014.70000000013</v>
      </c>
      <c r="Q64" s="17">
        <f t="shared" ref="Q64" si="165">+Q63+Q66-Q70</f>
        <v>331609.21000000014</v>
      </c>
      <c r="R64" s="17">
        <f t="shared" ref="R64" si="166">+R63+R66-R70</f>
        <v>331725.29000000015</v>
      </c>
      <c r="S64" s="17">
        <f t="shared" ref="S64" si="167">+S63+S66-S70</f>
        <v>470139.39000000013</v>
      </c>
      <c r="T64" s="17">
        <f t="shared" ref="T64" si="168">+T63+T66-T70</f>
        <v>329118.50000000012</v>
      </c>
      <c r="U64" s="17">
        <f t="shared" ref="U64:V64" si="169">+U63+U66-U70</f>
        <v>329284.49000000011</v>
      </c>
      <c r="V64" s="17">
        <f t="shared" si="169"/>
        <v>329284.49000000011</v>
      </c>
      <c r="W64" s="17">
        <f t="shared" ref="W64" si="170">+W63+W66-W70</f>
        <v>329482.45000000013</v>
      </c>
      <c r="X64" s="17">
        <f t="shared" ref="X64:Z64" si="171">+X63+X66-X70</f>
        <v>329649.87000000011</v>
      </c>
      <c r="Y64" s="17">
        <f t="shared" ref="Y64:Z64" si="172">+Y63+Y66-Y70</f>
        <v>475235.62999999989</v>
      </c>
      <c r="Z64" s="18">
        <f t="shared" si="172"/>
        <v>473842.00999999989</v>
      </c>
    </row>
    <row r="65" spans="1:26" ht="25" customHeight="1" thickBot="1">
      <c r="A65" s="1"/>
      <c r="B65" s="2"/>
      <c r="C65" s="69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5" customHeight="1">
      <c r="A66" s="11"/>
      <c r="B66" s="2"/>
      <c r="C66" s="36" t="str">
        <f>+[1]Gestão!C66</f>
        <v>RECEITA TOTAL</v>
      </c>
      <c r="D66" s="37">
        <f>SUM(D67:D68)</f>
        <v>5492403.2400000002</v>
      </c>
      <c r="E66" s="37">
        <f>SUM(E67:E68)</f>
        <v>0</v>
      </c>
      <c r="F66" s="37">
        <f>SUM(F67:F68)</f>
        <v>96.99</v>
      </c>
      <c r="G66" s="37">
        <f t="shared" ref="G66" si="173">SUM(G67:G68)</f>
        <v>63.93</v>
      </c>
      <c r="H66" s="37">
        <f t="shared" ref="H66" si="174">SUM(H67:H68)</f>
        <v>67.13</v>
      </c>
      <c r="I66" s="37">
        <f t="shared" ref="I66:J66" si="175">SUM(I67:I68)</f>
        <v>94.78</v>
      </c>
      <c r="J66" s="37">
        <f t="shared" si="175"/>
        <v>5084.79</v>
      </c>
      <c r="K66" s="37">
        <f t="shared" ref="K66" si="176">SUM(K67:K68)</f>
        <v>553.87</v>
      </c>
      <c r="L66" s="37">
        <f t="shared" ref="L66" si="177">SUM(L67:L68)</f>
        <v>3079.18</v>
      </c>
      <c r="M66" s="37">
        <f t="shared" ref="M66" si="178">SUM(M67:M68)</f>
        <v>82.36</v>
      </c>
      <c r="N66" s="37">
        <f t="shared" ref="N66" si="179">SUM(N67:N68)</f>
        <v>92.37</v>
      </c>
      <c r="O66" s="37">
        <f t="shared" ref="O66" si="180">SUM(O67:O68)</f>
        <v>92.61</v>
      </c>
      <c r="P66" s="37">
        <f t="shared" ref="P66" si="181">SUM(P67:P68)</f>
        <v>1160.98</v>
      </c>
      <c r="Q66" s="37">
        <f t="shared" ref="Q66" si="182">SUM(Q67:Q68)</f>
        <v>594.51</v>
      </c>
      <c r="R66" s="37">
        <f t="shared" ref="R66" si="183">SUM(R67:R68)</f>
        <v>116.08</v>
      </c>
      <c r="S66" s="37">
        <f t="shared" ref="S66" si="184">SUM(S67:S68)</f>
        <v>2743258.52</v>
      </c>
      <c r="T66" s="37">
        <f t="shared" ref="T66" si="185">SUM(T67:T68)</f>
        <v>128.51</v>
      </c>
      <c r="U66" s="37">
        <f t="shared" ref="U66:V66" si="186">SUM(U67:U68)</f>
        <v>165.99</v>
      </c>
      <c r="V66" s="37">
        <f t="shared" si="186"/>
        <v>0</v>
      </c>
      <c r="W66" s="37">
        <f t="shared" ref="W66" si="187">SUM(W67:W68)</f>
        <v>197.96</v>
      </c>
      <c r="X66" s="37">
        <f t="shared" ref="X66:Z66" si="188">SUM(X67:X68)</f>
        <v>167.42</v>
      </c>
      <c r="Y66" s="37">
        <f t="shared" ref="Y66:Z66" si="189">SUM(Y67:Y68)</f>
        <v>2737103.6399999997</v>
      </c>
      <c r="Z66" s="38">
        <f t="shared" si="189"/>
        <v>201.62</v>
      </c>
    </row>
    <row r="67" spans="1:26" ht="25" customHeight="1">
      <c r="A67" s="8"/>
      <c r="B67" s="2"/>
      <c r="C67" s="39" t="str">
        <f>+[1]Gestão!C67</f>
        <v>Outras /Receita Financeira</v>
      </c>
      <c r="D67" s="79">
        <f>SUM(F67:$Z$67)</f>
        <v>12294.19</v>
      </c>
      <c r="E67" s="27">
        <f>+[1]Gestão!E67</f>
        <v>0</v>
      </c>
      <c r="F67" s="27">
        <f>+[1]Gestão!F67</f>
        <v>96.99</v>
      </c>
      <c r="G67" s="27">
        <f>+[1]Gestão!G67</f>
        <v>63.93</v>
      </c>
      <c r="H67" s="27">
        <f>+[1]Gestão!H67</f>
        <v>67.13</v>
      </c>
      <c r="I67" s="27">
        <f>+[1]Gestão!I67</f>
        <v>94.78</v>
      </c>
      <c r="J67" s="27">
        <f>+[1]Gestão!J67</f>
        <v>5084.79</v>
      </c>
      <c r="K67" s="27">
        <f>+[1]Gestão!K67</f>
        <v>553.87</v>
      </c>
      <c r="L67" s="27">
        <f>+[1]Gestão!L67</f>
        <v>3079.18</v>
      </c>
      <c r="M67" s="27">
        <f>+[1]Gestão!M67</f>
        <v>82.36</v>
      </c>
      <c r="N67" s="27">
        <f>+[1]Gestão!N67</f>
        <v>92.37</v>
      </c>
      <c r="O67" s="27">
        <f>+[1]Gestão!O67</f>
        <v>92.61</v>
      </c>
      <c r="P67" s="27">
        <f>+[1]Gestão!P67</f>
        <v>1160.98</v>
      </c>
      <c r="Q67" s="27">
        <f>+[1]Gestão!Q67</f>
        <v>594.51</v>
      </c>
      <c r="R67" s="27">
        <f>+[1]Gestão!R67</f>
        <v>116.08</v>
      </c>
      <c r="S67" s="27">
        <f>+[1]Gestão!S67</f>
        <v>114.06</v>
      </c>
      <c r="T67" s="27">
        <f>+[1]Gestão!T67</f>
        <v>128.51</v>
      </c>
      <c r="U67" s="27">
        <f>+[1]Gestão!U67</f>
        <v>165.99</v>
      </c>
      <c r="V67" s="27">
        <f>+[1]Gestão!V67</f>
        <v>0</v>
      </c>
      <c r="W67" s="27">
        <f>+[1]Gestão!W67</f>
        <v>197.96</v>
      </c>
      <c r="X67" s="27">
        <f>+[1]Gestão!X67</f>
        <v>167.42</v>
      </c>
      <c r="Y67" s="27">
        <f>+[1]Gestão!Y67</f>
        <v>139.05000000000001</v>
      </c>
      <c r="Z67" s="28">
        <f>+[1]Gestão!Z67</f>
        <v>201.62</v>
      </c>
    </row>
    <row r="68" spans="1:26" ht="25" customHeight="1" thickBot="1">
      <c r="A68" s="8"/>
      <c r="B68" s="2"/>
      <c r="C68" s="51" t="str">
        <f>+[1]Gestão!C68</f>
        <v>Recurso PMSP - Aposent. Compl. Serv. Sptrans</v>
      </c>
      <c r="D68" s="80">
        <f>SUM(F68:$Z$68)</f>
        <v>5480109.0499999998</v>
      </c>
      <c r="E68" s="31">
        <f>+[1]Gestão!E68</f>
        <v>0</v>
      </c>
      <c r="F68" s="31">
        <f>+[1]Gestão!F68</f>
        <v>0</v>
      </c>
      <c r="G68" s="31">
        <f>+[1]Gestão!G68</f>
        <v>0</v>
      </c>
      <c r="H68" s="31">
        <f>+[1]Gestão!H68</f>
        <v>0</v>
      </c>
      <c r="I68" s="31">
        <f>+[1]Gestão!I68</f>
        <v>0</v>
      </c>
      <c r="J68" s="31">
        <f>+[1]Gestão!J68</f>
        <v>0</v>
      </c>
      <c r="K68" s="31">
        <f>+[1]Gestão!K68</f>
        <v>0</v>
      </c>
      <c r="L68" s="31">
        <f>+[1]Gestão!L68</f>
        <v>0</v>
      </c>
      <c r="M68" s="31">
        <f>+[1]Gestão!M68</f>
        <v>0</v>
      </c>
      <c r="N68" s="31">
        <f>+[1]Gestão!N68</f>
        <v>0</v>
      </c>
      <c r="O68" s="31">
        <f>+[1]Gestão!O68</f>
        <v>0</v>
      </c>
      <c r="P68" s="31">
        <f>+[1]Gestão!P68</f>
        <v>0</v>
      </c>
      <c r="Q68" s="31">
        <f>+[1]Gestão!Q68</f>
        <v>0</v>
      </c>
      <c r="R68" s="31">
        <f>+[1]Gestão!R68</f>
        <v>0</v>
      </c>
      <c r="S68" s="31">
        <f>+[1]Gestão!S68</f>
        <v>2743144.46</v>
      </c>
      <c r="T68" s="31">
        <f>+[1]Gestão!T68</f>
        <v>0</v>
      </c>
      <c r="U68" s="31">
        <f>+[1]Gestão!U68</f>
        <v>0</v>
      </c>
      <c r="V68" s="31">
        <f>+[1]Gestão!V68</f>
        <v>0</v>
      </c>
      <c r="W68" s="31">
        <f>+[1]Gestão!W68</f>
        <v>0</v>
      </c>
      <c r="X68" s="31">
        <f>+[1]Gestão!X68</f>
        <v>0</v>
      </c>
      <c r="Y68" s="31">
        <f>+[1]Gestão!Y68</f>
        <v>2736964.59</v>
      </c>
      <c r="Z68" s="32">
        <f>+[1]Gestão!Z68</f>
        <v>0</v>
      </c>
    </row>
    <row r="69" spans="1:26" ht="25" customHeight="1" thickBot="1">
      <c r="A69" s="83"/>
      <c r="B69" s="2"/>
      <c r="C69" s="8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25" customHeight="1" thickBot="1">
      <c r="A70" s="11"/>
      <c r="B70" s="2"/>
      <c r="C70" s="66" t="str">
        <f>+[1]Gestão!C70</f>
        <v>PAGAMENTO REALIZADO</v>
      </c>
      <c r="D70" s="67">
        <f>+D72</f>
        <v>5357713.790000001</v>
      </c>
      <c r="E70" s="67">
        <f>+E72</f>
        <v>0</v>
      </c>
      <c r="F70" s="67">
        <f>+F72</f>
        <v>0</v>
      </c>
      <c r="G70" s="67">
        <f t="shared" ref="G70" si="190">+G72</f>
        <v>585.84</v>
      </c>
      <c r="H70" s="67">
        <f t="shared" ref="H70" si="191">+H72</f>
        <v>142.07</v>
      </c>
      <c r="I70" s="67">
        <f t="shared" ref="I70:J70" si="192">+I72</f>
        <v>0</v>
      </c>
      <c r="J70" s="67">
        <f t="shared" si="192"/>
        <v>15161</v>
      </c>
      <c r="K70" s="67">
        <f t="shared" ref="K70" si="193">+K72</f>
        <v>12641.12</v>
      </c>
      <c r="L70" s="67">
        <f t="shared" ref="L70" si="194">+L72</f>
        <v>-10847.04</v>
      </c>
      <c r="M70" s="67">
        <f t="shared" ref="M70" si="195">+M72</f>
        <v>0</v>
      </c>
      <c r="N70" s="67">
        <f t="shared" ref="N70" si="196">+N72</f>
        <v>923.86</v>
      </c>
      <c r="O70" s="67">
        <f t="shared" ref="O70" si="197">+O72</f>
        <v>0</v>
      </c>
      <c r="P70" s="67">
        <f t="shared" ref="P70" si="198">+P72</f>
        <v>0</v>
      </c>
      <c r="Q70" s="67">
        <f t="shared" ref="Q70" si="199">+Q72</f>
        <v>0</v>
      </c>
      <c r="R70" s="67">
        <f t="shared" ref="R70" si="200">+R72</f>
        <v>0</v>
      </c>
      <c r="S70" s="67">
        <f t="shared" ref="S70" si="201">+S72</f>
        <v>2604844.42</v>
      </c>
      <c r="T70" s="67">
        <f t="shared" ref="T70" si="202">+T72</f>
        <v>141149.4</v>
      </c>
      <c r="U70" s="67">
        <f t="shared" ref="U70:V70" si="203">+U72</f>
        <v>0</v>
      </c>
      <c r="V70" s="67">
        <f t="shared" si="203"/>
        <v>0</v>
      </c>
      <c r="W70" s="67">
        <f t="shared" ref="W70" si="204">+W72</f>
        <v>0</v>
      </c>
      <c r="X70" s="67">
        <f t="shared" ref="X70:Z70" si="205">+X72</f>
        <v>0</v>
      </c>
      <c r="Y70" s="67">
        <f t="shared" ref="Y70:Z70" si="206">+Y72</f>
        <v>2591517.88</v>
      </c>
      <c r="Z70" s="68">
        <f t="shared" si="206"/>
        <v>1595.24</v>
      </c>
    </row>
    <row r="71" spans="1:26" ht="25" customHeight="1" thickBot="1">
      <c r="A71" s="83"/>
      <c r="B71" s="2"/>
      <c r="C71" s="83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25" customHeight="1">
      <c r="A72" s="11"/>
      <c r="B72" s="2"/>
      <c r="C72" s="36" t="str">
        <f>+[1]Gestão!C72</f>
        <v xml:space="preserve">PESSOAL INATIVO </v>
      </c>
      <c r="D72" s="37">
        <f>SUM(D73:D75)</f>
        <v>5357713.790000001</v>
      </c>
      <c r="E72" s="37">
        <f>SUM(E73:E75)</f>
        <v>0</v>
      </c>
      <c r="F72" s="37">
        <f>SUM(F73:F75)</f>
        <v>0</v>
      </c>
      <c r="G72" s="37">
        <f t="shared" ref="G72" si="207">SUM(G73:G75)</f>
        <v>585.84</v>
      </c>
      <c r="H72" s="37">
        <f t="shared" ref="H72" si="208">SUM(H73:H75)</f>
        <v>142.07</v>
      </c>
      <c r="I72" s="37">
        <f t="shared" ref="I72:J72" si="209">SUM(I73:I75)</f>
        <v>0</v>
      </c>
      <c r="J72" s="37">
        <f t="shared" si="209"/>
        <v>15161</v>
      </c>
      <c r="K72" s="37">
        <f t="shared" ref="K72" si="210">SUM(K73:K75)</f>
        <v>12641.12</v>
      </c>
      <c r="L72" s="37">
        <f t="shared" ref="L72" si="211">SUM(L73:L75)</f>
        <v>-10847.04</v>
      </c>
      <c r="M72" s="37">
        <f t="shared" ref="M72" si="212">SUM(M73:M75)</f>
        <v>0</v>
      </c>
      <c r="N72" s="37">
        <f t="shared" ref="N72" si="213">SUM(N73:N75)</f>
        <v>923.86</v>
      </c>
      <c r="O72" s="37">
        <f t="shared" ref="O72" si="214">SUM(O73:O75)</f>
        <v>0</v>
      </c>
      <c r="P72" s="37">
        <f t="shared" ref="P72" si="215">SUM(P73:P75)</f>
        <v>0</v>
      </c>
      <c r="Q72" s="37">
        <f t="shared" ref="Q72" si="216">SUM(Q73:Q75)</f>
        <v>0</v>
      </c>
      <c r="R72" s="37">
        <f t="shared" ref="R72" si="217">SUM(R73:R75)</f>
        <v>0</v>
      </c>
      <c r="S72" s="37">
        <f t="shared" ref="S72" si="218">SUM(S73:S75)</f>
        <v>2604844.42</v>
      </c>
      <c r="T72" s="37">
        <f t="shared" ref="T72" si="219">SUM(T73:T75)</f>
        <v>141149.4</v>
      </c>
      <c r="U72" s="37">
        <f t="shared" ref="U72:V72" si="220">SUM(U73:U75)</f>
        <v>0</v>
      </c>
      <c r="V72" s="37">
        <f t="shared" si="220"/>
        <v>0</v>
      </c>
      <c r="W72" s="37">
        <f t="shared" ref="W72" si="221">SUM(W73:W75)</f>
        <v>0</v>
      </c>
      <c r="X72" s="37">
        <f t="shared" ref="X72:Z72" si="222">SUM(X73:X75)</f>
        <v>0</v>
      </c>
      <c r="Y72" s="37">
        <f t="shared" ref="Y72:Z72" si="223">SUM(Y73:Y75)</f>
        <v>2591517.88</v>
      </c>
      <c r="Z72" s="38">
        <f t="shared" si="223"/>
        <v>1595.24</v>
      </c>
    </row>
    <row r="73" spans="1:26" ht="25" customHeight="1">
      <c r="A73" s="8"/>
      <c r="B73" s="2">
        <v>311</v>
      </c>
      <c r="C73" s="71" t="str">
        <f>+[1]Gestão!C73</f>
        <v>Complementação  Aposentadoria</v>
      </c>
      <c r="D73" s="72">
        <f>SUM(F73:$Z$73)</f>
        <v>5198957.6400000006</v>
      </c>
      <c r="E73" s="73">
        <f>+[1]Gestão!E73</f>
        <v>0</v>
      </c>
      <c r="F73" s="73">
        <f>+[1]Gestão!F73</f>
        <v>0</v>
      </c>
      <c r="G73" s="73">
        <f>+[1]Gestão!G73</f>
        <v>585.84</v>
      </c>
      <c r="H73" s="73">
        <f>+[1]Gestão!H73</f>
        <v>0</v>
      </c>
      <c r="I73" s="73">
        <f>+[1]Gestão!I73</f>
        <v>0</v>
      </c>
      <c r="J73" s="73">
        <f>+[1]Gestão!J73</f>
        <v>0</v>
      </c>
      <c r="K73" s="73">
        <f>+[1]Gestão!K73</f>
        <v>1794.08</v>
      </c>
      <c r="L73" s="73">
        <f>+[1]Gestão!L73</f>
        <v>0</v>
      </c>
      <c r="M73" s="73">
        <f>+[1]Gestão!M73</f>
        <v>0</v>
      </c>
      <c r="N73" s="73">
        <f>+[1]Gestão!N73</f>
        <v>923.86</v>
      </c>
      <c r="O73" s="73">
        <f>+[1]Gestão!O73</f>
        <v>0</v>
      </c>
      <c r="P73" s="73">
        <f>+[1]Gestão!P73</f>
        <v>0</v>
      </c>
      <c r="Q73" s="73">
        <f>+[1]Gestão!Q73</f>
        <v>0</v>
      </c>
      <c r="R73" s="73">
        <f>+[1]Gestão!R73</f>
        <v>0</v>
      </c>
      <c r="S73" s="73">
        <f>+[1]Gestão!S73</f>
        <v>2600945.5</v>
      </c>
      <c r="T73" s="73">
        <f>+[1]Gestão!T73</f>
        <v>1595.24</v>
      </c>
      <c r="U73" s="73">
        <f>+[1]Gestão!U73</f>
        <v>0</v>
      </c>
      <c r="V73" s="73">
        <f>+[1]Gestão!V73</f>
        <v>0</v>
      </c>
      <c r="W73" s="73">
        <f>+[1]Gestão!W73</f>
        <v>0</v>
      </c>
      <c r="X73" s="73">
        <f>+[1]Gestão!X73</f>
        <v>0</v>
      </c>
      <c r="Y73" s="73">
        <f>+[1]Gestão!Y73</f>
        <v>2591517.88</v>
      </c>
      <c r="Z73" s="74">
        <f>+[1]Gestão!Z73</f>
        <v>1595.24</v>
      </c>
    </row>
    <row r="74" spans="1:26" ht="25" customHeight="1">
      <c r="A74" s="8"/>
      <c r="B74" s="2">
        <v>312</v>
      </c>
      <c r="C74" s="71" t="str">
        <f>+[1]Gestão!C74</f>
        <v>Encargos Sociais/Consignações/Reembolsos</v>
      </c>
      <c r="D74" s="72">
        <f>SUM(F74:$Z$74)</f>
        <v>154715.16</v>
      </c>
      <c r="E74" s="73">
        <f>+[1]Gestão!E74</f>
        <v>0</v>
      </c>
      <c r="F74" s="73">
        <f>+[1]Gestão!F74</f>
        <v>0</v>
      </c>
      <c r="G74" s="73">
        <f>+[1]Gestão!G74</f>
        <v>0</v>
      </c>
      <c r="H74" s="73">
        <f>+[1]Gestão!H74</f>
        <v>0</v>
      </c>
      <c r="I74" s="73">
        <f>+[1]Gestão!I74</f>
        <v>0</v>
      </c>
      <c r="J74" s="73">
        <f>+[1]Gestão!J74</f>
        <v>15161</v>
      </c>
      <c r="K74" s="73">
        <f>+[1]Gestão!K74</f>
        <v>0</v>
      </c>
      <c r="L74" s="73">
        <f>+[1]Gestão!L74</f>
        <v>0</v>
      </c>
      <c r="M74" s="73">
        <f>+[1]Gestão!M74</f>
        <v>0</v>
      </c>
      <c r="N74" s="73">
        <f>+[1]Gestão!N74</f>
        <v>0</v>
      </c>
      <c r="O74" s="73">
        <f>+[1]Gestão!O74</f>
        <v>0</v>
      </c>
      <c r="P74" s="73">
        <f>+[1]Gestão!P74</f>
        <v>0</v>
      </c>
      <c r="Q74" s="73">
        <f>+[1]Gestão!Q74</f>
        <v>0</v>
      </c>
      <c r="R74" s="73">
        <f>+[1]Gestão!R74</f>
        <v>0</v>
      </c>
      <c r="S74" s="73">
        <f>+[1]Gestão!S74</f>
        <v>0</v>
      </c>
      <c r="T74" s="73">
        <f>+[1]Gestão!T74</f>
        <v>139554.16</v>
      </c>
      <c r="U74" s="73">
        <f>+[1]Gestão!U74</f>
        <v>0</v>
      </c>
      <c r="V74" s="73">
        <f>+[1]Gestão!V74</f>
        <v>0</v>
      </c>
      <c r="W74" s="73">
        <f>+[1]Gestão!W74</f>
        <v>0</v>
      </c>
      <c r="X74" s="73">
        <f>+[1]Gestão!X74</f>
        <v>0</v>
      </c>
      <c r="Y74" s="73">
        <f>+[1]Gestão!Y74</f>
        <v>0</v>
      </c>
      <c r="Z74" s="74">
        <f>+[1]Gestão!Z74</f>
        <v>0</v>
      </c>
    </row>
    <row r="75" spans="1:26" ht="25" customHeight="1" thickBot="1">
      <c r="A75" s="8"/>
      <c r="B75" s="2">
        <v>312</v>
      </c>
      <c r="C75" s="86" t="str">
        <f>+[1]Gestão!C75</f>
        <v>Bloqueio Judicial</v>
      </c>
      <c r="D75" s="87">
        <f>SUM(F75:$Z$75)</f>
        <v>4040.99</v>
      </c>
      <c r="E75" s="88">
        <f>+[1]Gestão!E75</f>
        <v>0</v>
      </c>
      <c r="F75" s="88">
        <f>+[1]Gestão!F75</f>
        <v>0</v>
      </c>
      <c r="G75" s="88">
        <f>+[1]Gestão!G75</f>
        <v>0</v>
      </c>
      <c r="H75" s="88">
        <f>+[1]Gestão!H75</f>
        <v>142.07</v>
      </c>
      <c r="I75" s="88">
        <f>+[1]Gestão!I75</f>
        <v>0</v>
      </c>
      <c r="J75" s="88">
        <f>+[1]Gestão!J75</f>
        <v>0</v>
      </c>
      <c r="K75" s="88">
        <f>+[1]Gestão!K75</f>
        <v>10847.04</v>
      </c>
      <c r="L75" s="88">
        <f>+[1]Gestão!L75</f>
        <v>-10847.04</v>
      </c>
      <c r="M75" s="88">
        <f>+[1]Gestão!M75</f>
        <v>0</v>
      </c>
      <c r="N75" s="88">
        <f>+[1]Gestão!N75</f>
        <v>0</v>
      </c>
      <c r="O75" s="88">
        <f>+[1]Gestão!O75</f>
        <v>0</v>
      </c>
      <c r="P75" s="88">
        <f>+[1]Gestão!P75</f>
        <v>0</v>
      </c>
      <c r="Q75" s="88">
        <f>+[1]Gestão!Q75</f>
        <v>0</v>
      </c>
      <c r="R75" s="88">
        <f>+[1]Gestão!R75</f>
        <v>0</v>
      </c>
      <c r="S75" s="88">
        <f>+[1]Gestão!S75</f>
        <v>3898.92</v>
      </c>
      <c r="T75" s="88">
        <f>+[1]Gestão!T75</f>
        <v>0</v>
      </c>
      <c r="U75" s="88">
        <f>+[1]Gestão!U75</f>
        <v>0</v>
      </c>
      <c r="V75" s="88">
        <f>+[1]Gestão!V75</f>
        <v>0</v>
      </c>
      <c r="W75" s="88">
        <f>+[1]Gestão!W75</f>
        <v>0</v>
      </c>
      <c r="X75" s="88">
        <f>+[1]Gestão!X75</f>
        <v>0</v>
      </c>
      <c r="Y75" s="88">
        <f>+[1]Gestão!Y75</f>
        <v>0</v>
      </c>
      <c r="Z75" s="89">
        <f>+[1]Gestão!Z75</f>
        <v>0</v>
      </c>
    </row>
    <row r="76" spans="1:26" ht="25" customHeight="1">
      <c r="A76" s="9"/>
      <c r="B76" s="2"/>
      <c r="C76" s="90">
        <f>+[1]Gestão!$C$76</f>
        <v>42006.588610995372</v>
      </c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20.05" customHeight="1"/>
  </sheetData>
  <pageMargins left="0.19685039370078741" right="0.19685039370078741" top="0" bottom="0" header="0" footer="0"/>
  <pageSetup paperSize="8" scale="56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2014-11-21T14:54:59Z</dcterms:created>
  <dcterms:modified xsi:type="dcterms:W3CDTF">2015-01-02T16:15:07Z</dcterms:modified>
</cp:coreProperties>
</file>