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149" windowWidth="19481" windowHeight="8572"/>
  </bookViews>
  <sheets>
    <sheet name="Sistema" sheetId="1" r:id="rId1"/>
  </sheets>
  <externalReferences>
    <externalReference r:id="rId2"/>
  </externalReferences>
  <definedNames>
    <definedName name="_xlnm._FilterDatabase" localSheetId="0" hidden="1">Sistema!$A$1:$A$149</definedName>
    <definedName name="acuges">#REF!</definedName>
    <definedName name="acusis" localSheetId="0">Sistema!#REF!</definedName>
    <definedName name="acusis">#REF!</definedName>
    <definedName name="_xlnm.Print_Area" localSheetId="0">Sistema!$C$1:$Z$91</definedName>
    <definedName name="DDDDDDDDDD">#REF!</definedName>
    <definedName name="impgesset">#REF!</definedName>
    <definedName name="impsisset">#REF!</definedName>
    <definedName name="SSSSSSSSSS">#REF!</definedName>
    <definedName name="SSSSSSSSSSSSSSSS">#REF!</definedName>
    <definedName name="subges">#REF!</definedName>
    <definedName name="subsis">#REF!</definedName>
    <definedName name="_xlnm.Print_Titles" localSheetId="0">Sistema!$C:$D,Sistema!$1:$3</definedName>
  </definedNames>
  <calcPr calcId="125725"/>
</workbook>
</file>

<file path=xl/calcChain.xml><?xml version="1.0" encoding="utf-8"?>
<calcChain xmlns="http://schemas.openxmlformats.org/spreadsheetml/2006/main">
  <c r="C91" i="1"/>
  <c r="Z78"/>
  <c r="Y78"/>
  <c r="X78"/>
  <c r="W78"/>
  <c r="V78"/>
  <c r="U78"/>
  <c r="T78"/>
  <c r="R78"/>
  <c r="Q78"/>
  <c r="P78"/>
  <c r="O78"/>
  <c r="N78"/>
  <c r="M78"/>
  <c r="L78"/>
  <c r="J78"/>
  <c r="I78"/>
  <c r="H78"/>
  <c r="Z77"/>
  <c r="Y77"/>
  <c r="X77"/>
  <c r="W77"/>
  <c r="V77"/>
  <c r="U77"/>
  <c r="S77"/>
  <c r="R77"/>
  <c r="P77"/>
  <c r="N77"/>
  <c r="M77"/>
  <c r="L77"/>
  <c r="K77"/>
  <c r="H77"/>
  <c r="G77"/>
  <c r="F77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D76" s="1"/>
  <c r="Z74"/>
  <c r="Y74"/>
  <c r="X74"/>
  <c r="W74"/>
  <c r="V74"/>
  <c r="U74"/>
  <c r="T74"/>
  <c r="S74"/>
  <c r="R74"/>
  <c r="Q74"/>
  <c r="P74"/>
  <c r="O74"/>
  <c r="N74"/>
  <c r="L74"/>
  <c r="K74"/>
  <c r="J74"/>
  <c r="I74"/>
  <c r="H74"/>
  <c r="G74"/>
  <c r="F74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D72" s="1"/>
  <c r="G72"/>
  <c r="F72"/>
  <c r="Z71"/>
  <c r="V67"/>
  <c r="T67"/>
  <c r="L67"/>
  <c r="I67"/>
  <c r="H67"/>
  <c r="Y66"/>
  <c r="V66"/>
  <c r="T66"/>
  <c r="L66"/>
  <c r="I66"/>
  <c r="H66"/>
  <c r="S60"/>
  <c r="S78" s="1"/>
  <c r="K60"/>
  <c r="K44" s="1"/>
  <c r="H60"/>
  <c r="G60"/>
  <c r="G78" s="1"/>
  <c r="F60"/>
  <c r="F78" s="1"/>
  <c r="D60"/>
  <c r="AC60" s="1"/>
  <c r="Z59"/>
  <c r="T59"/>
  <c r="T77" s="1"/>
  <c r="Q59"/>
  <c r="Q77" s="1"/>
  <c r="O59"/>
  <c r="O77" s="1"/>
  <c r="N59"/>
  <c r="J59"/>
  <c r="D59" s="1"/>
  <c r="AC59" s="1"/>
  <c r="I59"/>
  <c r="I77" s="1"/>
  <c r="D58"/>
  <c r="AC58" s="1"/>
  <c r="Q57"/>
  <c r="O57"/>
  <c r="D57" s="1"/>
  <c r="AC57" s="1"/>
  <c r="M56"/>
  <c r="M74" s="1"/>
  <c r="Z55"/>
  <c r="Z73" s="1"/>
  <c r="Y55"/>
  <c r="Y73" s="1"/>
  <c r="X55"/>
  <c r="X73" s="1"/>
  <c r="W55"/>
  <c r="W73" s="1"/>
  <c r="V55"/>
  <c r="V73" s="1"/>
  <c r="U55"/>
  <c r="U73" s="1"/>
  <c r="T55"/>
  <c r="T73" s="1"/>
  <c r="S55"/>
  <c r="S73" s="1"/>
  <c r="R55"/>
  <c r="R73" s="1"/>
  <c r="Q55"/>
  <c r="Q73" s="1"/>
  <c r="P55"/>
  <c r="P73" s="1"/>
  <c r="O55"/>
  <c r="O73" s="1"/>
  <c r="N55"/>
  <c r="N73" s="1"/>
  <c r="M55"/>
  <c r="M73" s="1"/>
  <c r="L55"/>
  <c r="L73" s="1"/>
  <c r="K55"/>
  <c r="K73" s="1"/>
  <c r="J55"/>
  <c r="J73" s="1"/>
  <c r="I55"/>
  <c r="I73" s="1"/>
  <c r="H55"/>
  <c r="H73" s="1"/>
  <c r="G55"/>
  <c r="G73" s="1"/>
  <c r="F55"/>
  <c r="D55" s="1"/>
  <c r="AC55" s="1"/>
  <c r="D54"/>
  <c r="AC54" s="1"/>
  <c r="Z53"/>
  <c r="P53"/>
  <c r="P44" s="1"/>
  <c r="D52"/>
  <c r="Y51"/>
  <c r="Q51"/>
  <c r="O51"/>
  <c r="O44" s="1"/>
  <c r="J51"/>
  <c r="AA44"/>
  <c r="J50"/>
  <c r="D50"/>
  <c r="AC50" s="1"/>
  <c r="X49"/>
  <c r="W49"/>
  <c r="W44" s="1"/>
  <c r="V49"/>
  <c r="T49"/>
  <c r="S49"/>
  <c r="R49"/>
  <c r="Q49"/>
  <c r="P49"/>
  <c r="O49"/>
  <c r="N49"/>
  <c r="M49"/>
  <c r="L49"/>
  <c r="K49"/>
  <c r="J49"/>
  <c r="I49"/>
  <c r="H49"/>
  <c r="G49"/>
  <c r="F49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D47"/>
  <c r="D46"/>
  <c r="Z45"/>
  <c r="W45"/>
  <c r="T45"/>
  <c r="D45" s="1"/>
  <c r="AC45" s="1"/>
  <c r="J45"/>
  <c r="Z44"/>
  <c r="Y44"/>
  <c r="X44"/>
  <c r="V44"/>
  <c r="U44"/>
  <c r="S44"/>
  <c r="R44"/>
  <c r="Q44"/>
  <c r="N44"/>
  <c r="L44"/>
  <c r="J44"/>
  <c r="I44"/>
  <c r="H44"/>
  <c r="G44"/>
  <c r="F44"/>
  <c r="N42"/>
  <c r="D41"/>
  <c r="AC41" s="1"/>
  <c r="D40"/>
  <c r="D39"/>
  <c r="AA22"/>
  <c r="Z38"/>
  <c r="D38"/>
  <c r="AC38" s="1"/>
  <c r="D37"/>
  <c r="D36"/>
  <c r="D35"/>
  <c r="D34"/>
  <c r="D33"/>
  <c r="Z32"/>
  <c r="Y32"/>
  <c r="X32"/>
  <c r="W32"/>
  <c r="W22" s="1"/>
  <c r="V32"/>
  <c r="U32"/>
  <c r="T32"/>
  <c r="S32"/>
  <c r="R32"/>
  <c r="Q32"/>
  <c r="P32"/>
  <c r="O32"/>
  <c r="O22" s="1"/>
  <c r="N32"/>
  <c r="M32"/>
  <c r="L32"/>
  <c r="K32"/>
  <c r="K22" s="1"/>
  <c r="J32"/>
  <c r="I32"/>
  <c r="H32"/>
  <c r="G32"/>
  <c r="F32"/>
  <c r="D31"/>
  <c r="D30"/>
  <c r="D29"/>
  <c r="AC29" s="1"/>
  <c r="D28"/>
  <c r="D27"/>
  <c r="D26"/>
  <c r="D25"/>
  <c r="S24"/>
  <c r="Z23"/>
  <c r="Y23"/>
  <c r="X23"/>
  <c r="W23"/>
  <c r="V23"/>
  <c r="U23"/>
  <c r="T23"/>
  <c r="R23"/>
  <c r="Q23"/>
  <c r="P23"/>
  <c r="O23"/>
  <c r="N23"/>
  <c r="M23"/>
  <c r="L23"/>
  <c r="K23"/>
  <c r="J23"/>
  <c r="I23"/>
  <c r="I22" s="1"/>
  <c r="H23"/>
  <c r="G23"/>
  <c r="F23"/>
  <c r="Z22"/>
  <c r="Y22"/>
  <c r="X22"/>
  <c r="V22"/>
  <c r="U22"/>
  <c r="T22"/>
  <c r="R22"/>
  <c r="Q22"/>
  <c r="P22"/>
  <c r="M22"/>
  <c r="L22"/>
  <c r="J22"/>
  <c r="H22"/>
  <c r="F22"/>
  <c r="D20"/>
  <c r="S18"/>
  <c r="H18"/>
  <c r="D18"/>
  <c r="D17"/>
  <c r="D16"/>
  <c r="D15"/>
  <c r="S10"/>
  <c r="R10"/>
  <c r="Q10"/>
  <c r="P10"/>
  <c r="O10"/>
  <c r="N10"/>
  <c r="K10"/>
  <c r="J10"/>
  <c r="G10"/>
  <c r="O9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F4"/>
  <c r="D4"/>
  <c r="D3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S23" l="1"/>
  <c r="AC22" s="1"/>
  <c r="D24"/>
  <c r="N22"/>
  <c r="D42"/>
  <c r="AC42" s="1"/>
  <c r="D74"/>
  <c r="D78"/>
  <c r="D32"/>
  <c r="AC32" s="1"/>
  <c r="G22"/>
  <c r="F73"/>
  <c r="D73" s="1"/>
  <c r="J77"/>
  <c r="D77" s="1"/>
  <c r="M44"/>
  <c r="D48"/>
  <c r="AC48" s="1"/>
  <c r="D49"/>
  <c r="D44" s="1"/>
  <c r="D53"/>
  <c r="AC53" s="1"/>
  <c r="D56"/>
  <c r="AC56" s="1"/>
  <c r="K78"/>
  <c r="F93"/>
  <c r="T44"/>
  <c r="D51"/>
  <c r="AC51" s="1"/>
  <c r="F92"/>
  <c r="F95" s="1"/>
  <c r="F66" s="1"/>
  <c r="F84" l="1"/>
  <c r="F67"/>
  <c r="S22"/>
  <c r="D23"/>
  <c r="D22" s="1"/>
  <c r="F70"/>
  <c r="F64"/>
  <c r="F69"/>
  <c r="F75"/>
  <c r="F71"/>
  <c r="F65"/>
  <c r="F63"/>
  <c r="F68"/>
  <c r="F86" l="1"/>
  <c r="F90"/>
  <c r="F88"/>
  <c r="F89"/>
  <c r="F83"/>
  <c r="F62"/>
  <c r="F5" s="1"/>
  <c r="G4" s="1"/>
  <c r="F82"/>
  <c r="F85"/>
  <c r="F81"/>
  <c r="F87"/>
  <c r="F14"/>
  <c r="F80" l="1"/>
  <c r="F6" s="1"/>
  <c r="G93" s="1"/>
  <c r="G92"/>
  <c r="G95" l="1"/>
  <c r="G66" l="1"/>
  <c r="G68"/>
  <c r="G69"/>
  <c r="G64"/>
  <c r="G71"/>
  <c r="G63"/>
  <c r="G67"/>
  <c r="G75"/>
  <c r="G70"/>
  <c r="G65"/>
  <c r="G86" l="1"/>
  <c r="H86" s="1"/>
  <c r="I86" s="1"/>
  <c r="G88"/>
  <c r="G89"/>
  <c r="G81"/>
  <c r="H81" s="1"/>
  <c r="I81" s="1"/>
  <c r="G85"/>
  <c r="H85" s="1"/>
  <c r="I85" s="1"/>
  <c r="G87"/>
  <c r="H87" s="1"/>
  <c r="I87" s="1"/>
  <c r="G14"/>
  <c r="H14" s="1"/>
  <c r="I14" s="1"/>
  <c r="G84"/>
  <c r="H84" s="1"/>
  <c r="I84" s="1"/>
  <c r="G83"/>
  <c r="G90"/>
  <c r="H90" s="1"/>
  <c r="I90" s="1"/>
  <c r="G62"/>
  <c r="G5" s="1"/>
  <c r="H4" s="1"/>
  <c r="G82"/>
  <c r="G80" l="1"/>
  <c r="G6" s="1"/>
  <c r="H93" s="1"/>
  <c r="H92"/>
  <c r="H95" l="1"/>
  <c r="H71" l="1"/>
  <c r="H65"/>
  <c r="H64"/>
  <c r="H70"/>
  <c r="H62" l="1"/>
  <c r="H5" s="1"/>
  <c r="I4" s="1"/>
  <c r="H82"/>
  <c r="H89"/>
  <c r="H83"/>
  <c r="H88"/>
  <c r="I92" l="1"/>
  <c r="H80"/>
  <c r="H6" s="1"/>
  <c r="I93" s="1"/>
  <c r="I95" l="1"/>
  <c r="I65" l="1"/>
  <c r="I70"/>
  <c r="I64"/>
  <c r="I71"/>
  <c r="I88" l="1"/>
  <c r="I83"/>
  <c r="I62"/>
  <c r="I5" s="1"/>
  <c r="J4" s="1"/>
  <c r="I82"/>
  <c r="I89"/>
  <c r="I80" l="1"/>
  <c r="I6" s="1"/>
  <c r="J93" s="1"/>
  <c r="J92"/>
  <c r="J95" s="1"/>
  <c r="J70" s="1"/>
  <c r="J88" l="1"/>
  <c r="J64"/>
  <c r="J75"/>
  <c r="J63"/>
  <c r="J67"/>
  <c r="J69"/>
  <c r="J68"/>
  <c r="J66"/>
  <c r="J65"/>
  <c r="J71"/>
  <c r="J84" l="1"/>
  <c r="J81"/>
  <c r="J85"/>
  <c r="J14"/>
  <c r="J87"/>
  <c r="J62"/>
  <c r="J5" s="1"/>
  <c r="K4" s="1"/>
  <c r="J82"/>
  <c r="J83"/>
  <c r="J89"/>
  <c r="J86"/>
  <c r="J90"/>
  <c r="J80" l="1"/>
  <c r="J6" s="1"/>
  <c r="K93" s="1"/>
  <c r="K92"/>
  <c r="K95" l="1"/>
  <c r="K70" l="1"/>
  <c r="K88" s="1"/>
  <c r="K64"/>
  <c r="K75"/>
  <c r="K66"/>
  <c r="K69"/>
  <c r="K65"/>
  <c r="K83" s="1"/>
  <c r="K67"/>
  <c r="K68"/>
  <c r="K71"/>
  <c r="K89" s="1"/>
  <c r="K63"/>
  <c r="K62" l="1"/>
  <c r="K5" s="1"/>
  <c r="L4" s="1"/>
  <c r="K82"/>
  <c r="K14"/>
  <c r="K87"/>
  <c r="K81"/>
  <c r="L81" s="1"/>
  <c r="K85"/>
  <c r="L85" s="1"/>
  <c r="K90"/>
  <c r="L90" s="1"/>
  <c r="K86"/>
  <c r="L86" s="1"/>
  <c r="K84"/>
  <c r="L84" s="1"/>
  <c r="L92" l="1"/>
  <c r="L95" s="1"/>
  <c r="L69" s="1"/>
  <c r="K80"/>
  <c r="K6" s="1"/>
  <c r="L93" s="1"/>
  <c r="L87" l="1"/>
  <c r="L14"/>
  <c r="L64"/>
  <c r="L70"/>
  <c r="L88" s="1"/>
  <c r="L65"/>
  <c r="L83" s="1"/>
  <c r="L71"/>
  <c r="L89" s="1"/>
  <c r="L62" l="1"/>
  <c r="L5" s="1"/>
  <c r="M4" s="1"/>
  <c r="L82"/>
  <c r="M92" l="1"/>
  <c r="M95" s="1"/>
  <c r="L80"/>
  <c r="L6" s="1"/>
  <c r="M93" s="1"/>
  <c r="M75" l="1"/>
  <c r="M67"/>
  <c r="M68"/>
  <c r="M63"/>
  <c r="M66"/>
  <c r="M70"/>
  <c r="M88" s="1"/>
  <c r="M65"/>
  <c r="M83" s="1"/>
  <c r="M71"/>
  <c r="M89" s="1"/>
  <c r="M69"/>
  <c r="M64"/>
  <c r="M87" l="1"/>
  <c r="M14"/>
  <c r="M85"/>
  <c r="M84"/>
  <c r="M62"/>
  <c r="M5" s="1"/>
  <c r="N4" s="1"/>
  <c r="M82"/>
  <c r="M86"/>
  <c r="M90"/>
  <c r="M81"/>
  <c r="N92" l="1"/>
  <c r="M80"/>
  <c r="M6" s="1"/>
  <c r="N93" s="1"/>
  <c r="N95" l="1"/>
  <c r="N65" l="1"/>
  <c r="N83" s="1"/>
  <c r="N70"/>
  <c r="N88" s="1"/>
  <c r="N71"/>
  <c r="N89" s="1"/>
  <c r="N64"/>
  <c r="N67"/>
  <c r="N85" s="1"/>
  <c r="N69"/>
  <c r="N68"/>
  <c r="N86" s="1"/>
  <c r="N75"/>
  <c r="N90" s="1"/>
  <c r="N63"/>
  <c r="N81" s="1"/>
  <c r="N66"/>
  <c r="N84" s="1"/>
  <c r="N87" l="1"/>
  <c r="N14"/>
  <c r="N62"/>
  <c r="N5" s="1"/>
  <c r="O4" s="1"/>
  <c r="N82"/>
  <c r="N80" l="1"/>
  <c r="N6" s="1"/>
  <c r="O93" s="1"/>
  <c r="O92"/>
  <c r="O95" s="1"/>
  <c r="O63" l="1"/>
  <c r="O81" s="1"/>
  <c r="O71"/>
  <c r="O89" s="1"/>
  <c r="O70"/>
  <c r="O88" s="1"/>
  <c r="O65"/>
  <c r="O83" s="1"/>
  <c r="O68"/>
  <c r="O86" s="1"/>
  <c r="O75"/>
  <c r="O90" s="1"/>
  <c r="O67"/>
  <c r="O85" s="1"/>
  <c r="O66"/>
  <c r="O84" s="1"/>
  <c r="O69"/>
  <c r="O64"/>
  <c r="O62" l="1"/>
  <c r="O5" s="1"/>
  <c r="P4" s="1"/>
  <c r="O82"/>
  <c r="O14"/>
  <c r="O87"/>
  <c r="P92" l="1"/>
  <c r="O80"/>
  <c r="O6" s="1"/>
  <c r="P93" s="1"/>
  <c r="P95" l="1"/>
  <c r="P66" l="1"/>
  <c r="P84" s="1"/>
  <c r="P68"/>
  <c r="P86" s="1"/>
  <c r="P75"/>
  <c r="P90" s="1"/>
  <c r="P67"/>
  <c r="P85" s="1"/>
  <c r="P65"/>
  <c r="P83" s="1"/>
  <c r="P71"/>
  <c r="P89" s="1"/>
  <c r="P63"/>
  <c r="P81" s="1"/>
  <c r="P70"/>
  <c r="P88" s="1"/>
  <c r="P69"/>
  <c r="P64"/>
  <c r="P62" l="1"/>
  <c r="P5" s="1"/>
  <c r="Q4" s="1"/>
  <c r="P82"/>
  <c r="P14"/>
  <c r="P87"/>
  <c r="Q92" l="1"/>
  <c r="Q95" s="1"/>
  <c r="Q64" s="1"/>
  <c r="P80"/>
  <c r="P6" s="1"/>
  <c r="Q93" s="1"/>
  <c r="Q82" l="1"/>
  <c r="Q69"/>
  <c r="Q75"/>
  <c r="Q90" s="1"/>
  <c r="Q68"/>
  <c r="Q86" s="1"/>
  <c r="Q66"/>
  <c r="Q84" s="1"/>
  <c r="Q70"/>
  <c r="Q88" s="1"/>
  <c r="Q71"/>
  <c r="Q89" s="1"/>
  <c r="Q67"/>
  <c r="Q85" s="1"/>
  <c r="Q65"/>
  <c r="Q83" s="1"/>
  <c r="Q63"/>
  <c r="Q81" s="1"/>
  <c r="Q14" l="1"/>
  <c r="Q87"/>
  <c r="Q62"/>
  <c r="Q5" s="1"/>
  <c r="R4" s="1"/>
  <c r="Q80" l="1"/>
  <c r="Q6" s="1"/>
  <c r="R93" s="1"/>
  <c r="R92"/>
  <c r="R95" s="1"/>
  <c r="R69" s="1"/>
  <c r="R14" l="1"/>
  <c r="R87"/>
  <c r="R65"/>
  <c r="R83" s="1"/>
  <c r="R63"/>
  <c r="R81" s="1"/>
  <c r="R71"/>
  <c r="R89" s="1"/>
  <c r="R67"/>
  <c r="R85" s="1"/>
  <c r="R64"/>
  <c r="R66"/>
  <c r="R84" s="1"/>
  <c r="R68"/>
  <c r="R86" s="1"/>
  <c r="R75"/>
  <c r="R90" s="1"/>
  <c r="R70"/>
  <c r="R88" s="1"/>
  <c r="R62" l="1"/>
  <c r="R5" s="1"/>
  <c r="S4" s="1"/>
  <c r="R82"/>
  <c r="R80" l="1"/>
  <c r="R6" s="1"/>
  <c r="S93" s="1"/>
  <c r="S92"/>
  <c r="S95" s="1"/>
  <c r="S71" l="1"/>
  <c r="S89" s="1"/>
  <c r="S70"/>
  <c r="S88" s="1"/>
  <c r="S66"/>
  <c r="S84" s="1"/>
  <c r="T84" s="1"/>
  <c r="U84" s="1"/>
  <c r="V84" s="1"/>
  <c r="S67"/>
  <c r="S85" s="1"/>
  <c r="T85" s="1"/>
  <c r="U85" s="1"/>
  <c r="V85" s="1"/>
  <c r="S65"/>
  <c r="S83" s="1"/>
  <c r="S63"/>
  <c r="S81" s="1"/>
  <c r="T81" s="1"/>
  <c r="U81" s="1"/>
  <c r="V81" s="1"/>
  <c r="S68"/>
  <c r="S86" s="1"/>
  <c r="T86" s="1"/>
  <c r="U86" s="1"/>
  <c r="V86" s="1"/>
  <c r="S75"/>
  <c r="S90" s="1"/>
  <c r="T90" s="1"/>
  <c r="U90" s="1"/>
  <c r="V90" s="1"/>
  <c r="S69"/>
  <c r="S64"/>
  <c r="S62" l="1"/>
  <c r="S5" s="1"/>
  <c r="T4" s="1"/>
  <c r="S82"/>
  <c r="S87"/>
  <c r="T87" s="1"/>
  <c r="U87" s="1"/>
  <c r="V87" s="1"/>
  <c r="S14"/>
  <c r="T14" s="1"/>
  <c r="U14" s="1"/>
  <c r="V14" s="1"/>
  <c r="T92" l="1"/>
  <c r="S80"/>
  <c r="S6" s="1"/>
  <c r="T93" s="1"/>
  <c r="T95" l="1"/>
  <c r="T70" l="1"/>
  <c r="T88" s="1"/>
  <c r="T71"/>
  <c r="T89" s="1"/>
  <c r="U89" s="1"/>
  <c r="V89" s="1"/>
  <c r="T65"/>
  <c r="T83" s="1"/>
  <c r="T64"/>
  <c r="T62" l="1"/>
  <c r="T5" s="1"/>
  <c r="U4" s="1"/>
  <c r="T82"/>
  <c r="U92" l="1"/>
  <c r="T80"/>
  <c r="T6" s="1"/>
  <c r="U93" s="1"/>
  <c r="U95" l="1"/>
  <c r="U65" l="1"/>
  <c r="U83" s="1"/>
  <c r="U70"/>
  <c r="U88" s="1"/>
  <c r="U64"/>
  <c r="U62" l="1"/>
  <c r="U5" s="1"/>
  <c r="V4" s="1"/>
  <c r="U82"/>
  <c r="V92" l="1"/>
  <c r="V95" s="1"/>
  <c r="U80"/>
  <c r="U6" s="1"/>
  <c r="V93" s="1"/>
  <c r="V65" l="1"/>
  <c r="V83" s="1"/>
  <c r="V70"/>
  <c r="V88" s="1"/>
  <c r="V64"/>
  <c r="V62" l="1"/>
  <c r="V5" s="1"/>
  <c r="W4" s="1"/>
  <c r="V82"/>
  <c r="V80" l="1"/>
  <c r="V6" s="1"/>
  <c r="W93" s="1"/>
  <c r="W92"/>
  <c r="W95" s="1"/>
  <c r="W68" l="1"/>
  <c r="W86" s="1"/>
  <c r="W66"/>
  <c r="W84" s="1"/>
  <c r="W67"/>
  <c r="W85" s="1"/>
  <c r="W75"/>
  <c r="W90" s="1"/>
  <c r="W63"/>
  <c r="W81" s="1"/>
  <c r="W69"/>
  <c r="W71"/>
  <c r="W89" s="1"/>
  <c r="W65"/>
  <c r="W83" s="1"/>
  <c r="W70"/>
  <c r="W88" s="1"/>
  <c r="W64"/>
  <c r="W62" l="1"/>
  <c r="W5" s="1"/>
  <c r="X4" s="1"/>
  <c r="W82"/>
  <c r="W14"/>
  <c r="W87"/>
  <c r="X92" l="1"/>
  <c r="W80"/>
  <c r="W6" s="1"/>
  <c r="X93" s="1"/>
  <c r="X95" l="1"/>
  <c r="X70" l="1"/>
  <c r="X88" s="1"/>
  <c r="X75"/>
  <c r="X67"/>
  <c r="X71"/>
  <c r="X66"/>
  <c r="X68"/>
  <c r="X63"/>
  <c r="X65"/>
  <c r="X83" s="1"/>
  <c r="X69"/>
  <c r="X64"/>
  <c r="D75" l="1"/>
  <c r="X90"/>
  <c r="Y90" s="1"/>
  <c r="Z90" s="1"/>
  <c r="D90" s="1"/>
  <c r="D69"/>
  <c r="D14" s="1"/>
  <c r="X87"/>
  <c r="Y87" s="1"/>
  <c r="Z87" s="1"/>
  <c r="D87" s="1"/>
  <c r="X14"/>
  <c r="Y14" s="1"/>
  <c r="Z14" s="1"/>
  <c r="D66"/>
  <c r="X84"/>
  <c r="Y84" s="1"/>
  <c r="Z84" s="1"/>
  <c r="D84" s="1"/>
  <c r="D68"/>
  <c r="X86"/>
  <c r="Y86" s="1"/>
  <c r="Z86" s="1"/>
  <c r="D86" s="1"/>
  <c r="D63"/>
  <c r="X81"/>
  <c r="Y81" s="1"/>
  <c r="Z81" s="1"/>
  <c r="D81" s="1"/>
  <c r="D67"/>
  <c r="X85"/>
  <c r="Y85" s="1"/>
  <c r="Z85" s="1"/>
  <c r="D85" s="1"/>
  <c r="X62"/>
  <c r="X5" s="1"/>
  <c r="Y4" s="1"/>
  <c r="X82"/>
  <c r="D71"/>
  <c r="X89"/>
  <c r="Y89" s="1"/>
  <c r="Z89" s="1"/>
  <c r="D89" s="1"/>
  <c r="X80" l="1"/>
  <c r="X6" s="1"/>
  <c r="Y93" s="1"/>
  <c r="Y92"/>
  <c r="Y95" s="1"/>
  <c r="Y70" l="1"/>
  <c r="Y88" s="1"/>
  <c r="Y65"/>
  <c r="Y83" s="1"/>
  <c r="Y64"/>
  <c r="Y62" l="1"/>
  <c r="Y5" s="1"/>
  <c r="Z4" s="1"/>
  <c r="Y82"/>
  <c r="Z92" l="1"/>
  <c r="Z95" s="1"/>
  <c r="Y80"/>
  <c r="Y6" s="1"/>
  <c r="Z93" s="1"/>
  <c r="Z65" l="1"/>
  <c r="Z70"/>
  <c r="Z64"/>
  <c r="D65" l="1"/>
  <c r="Z83"/>
  <c r="D83" s="1"/>
  <c r="D70"/>
  <c r="Z88"/>
  <c r="D88" s="1"/>
  <c r="Z62"/>
  <c r="Z5" s="1"/>
  <c r="D64"/>
  <c r="Z82"/>
  <c r="Z80" l="1"/>
  <c r="Z6" s="1"/>
  <c r="D6" s="1"/>
  <c r="D82"/>
  <c r="D80" s="1"/>
  <c r="D62"/>
  <c r="D5" s="1"/>
</calcChain>
</file>

<file path=xl/comments1.xml><?xml version="1.0" encoding="utf-8"?>
<comments xmlns="http://schemas.openxmlformats.org/spreadsheetml/2006/main">
  <authors>
    <author>Sptrans</author>
  </authors>
  <commentList>
    <comment ref="N59" authorId="0">
      <text>
        <r>
          <rPr>
            <b/>
            <sz val="9"/>
            <color indexed="81"/>
            <rFont val="Tahoma"/>
            <family val="2"/>
          </rPr>
          <t>5,00 TARIFA DO BORDERO 26799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59" authorId="0">
      <text>
        <r>
          <rPr>
            <b/>
            <sz val="9"/>
            <color indexed="81"/>
            <rFont val="Tahoma"/>
            <family val="2"/>
          </rPr>
          <t>12.300,00 lançado em duplicidade c/c 5019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59" authorId="0">
      <text>
        <r>
          <rPr>
            <sz val="9"/>
            <color indexed="81"/>
            <rFont val="Tahoma"/>
            <family val="2"/>
          </rPr>
          <t>B26898-AJUSTE LANÇAMENTO PHELLIPE</t>
        </r>
      </text>
    </comment>
  </commentList>
</comments>
</file>

<file path=xl/sharedStrings.xml><?xml version="1.0" encoding="utf-8"?>
<sst xmlns="http://schemas.openxmlformats.org/spreadsheetml/2006/main" count="139" uniqueCount="74">
  <si>
    <t>SISTEMA TRANSPORTE COLETIVO URBANO</t>
  </si>
  <si>
    <t>Total</t>
  </si>
  <si>
    <t xml:space="preserve">AJUSTE </t>
  </si>
  <si>
    <t>Final</t>
  </si>
  <si>
    <t>Orçado</t>
  </si>
  <si>
    <t>REAL</t>
  </si>
  <si>
    <t>SISTEMA -  SALDO INICIAL</t>
  </si>
  <si>
    <t>SISTEMA - SALDO FINAL</t>
  </si>
  <si>
    <t>SISTEMA - SALDO À PAGAR</t>
  </si>
  <si>
    <t xml:space="preserve">5020-2 - (Banco Brasil)  </t>
  </si>
  <si>
    <t xml:space="preserve">5019-9 - (Banco Brasil)  </t>
  </si>
  <si>
    <t xml:space="preserve">1-6 - (Caixa Econômica)  </t>
  </si>
  <si>
    <t xml:space="preserve">2-4 - (Caixa Econômica)  </t>
  </si>
  <si>
    <t xml:space="preserve">81-4 - (Caixa Econômica)  </t>
  </si>
  <si>
    <t xml:space="preserve">MULTAS - SALDO FINAL     </t>
  </si>
  <si>
    <t xml:space="preserve">MULTAS - GESTÃO FINANCEIRA </t>
  </si>
  <si>
    <t>MULTAS - Receita -  Diversas e Financeiras</t>
  </si>
  <si>
    <t>MULTAS - Saídas (Transcooper)</t>
  </si>
  <si>
    <t>MULTAS - Saídas (Penhora/Bloqueio Judicial)</t>
  </si>
  <si>
    <t xml:space="preserve">GESTÃO ACUMULADO - EMPRÉSTIMO/DEVOLUÇÃO </t>
  </si>
  <si>
    <t xml:space="preserve">TOTAL RECEITA </t>
  </si>
  <si>
    <t>Receita - Venda de Crédito Eletrônico</t>
  </si>
  <si>
    <t>A</t>
  </si>
  <si>
    <t>Crédito Postos (c/c 5019-9)</t>
  </si>
  <si>
    <t>Outros-XVN/Funap/EMTU (c/c 5020-2)</t>
  </si>
  <si>
    <t>Créditos Lojas (c/c 1-6 Dinheiro Dia)</t>
  </si>
  <si>
    <t>Créditos Lotericas (c/c 1-6 Dinheiro Dia)</t>
  </si>
  <si>
    <t>Créditos Multiconta (c/c 1-6 Dinheiro Dia)</t>
  </si>
  <si>
    <t>Créditos Multiconta (c/c 1-6 Ted Dia Seguinte)</t>
  </si>
  <si>
    <t>Créditos Loja Virtual (c/c 2-4 Ted Dia Seguinte)</t>
  </si>
  <si>
    <t>Créditos WEB (c/c 81-4 Ted Dia Seguinte)</t>
  </si>
  <si>
    <t>Receita -  Diversas e Financeiras</t>
  </si>
  <si>
    <t>Receitas Financeiras</t>
  </si>
  <si>
    <t>Royal Bus (Viação Jundiaiense)</t>
  </si>
  <si>
    <t>Zona Azul</t>
  </si>
  <si>
    <t>Outras</t>
  </si>
  <si>
    <t>Alugueis Diversos - Exploração Terminais</t>
  </si>
  <si>
    <t>Gerenc. e Operação Bilhet. Eletrôn. (SBE)</t>
  </si>
  <si>
    <t>Reembolso Paese</t>
  </si>
  <si>
    <t xml:space="preserve">Serviços Especiais -  U S P </t>
  </si>
  <si>
    <t>Recurso PMSP - Transp.Pess.Deficiencia Mobil. Reduzida</t>
  </si>
  <si>
    <t>Recurso PMSP - Compensações Tarifarias Sistema Onibus</t>
  </si>
  <si>
    <t>TOTAL VENCIMENTO DO DIA</t>
  </si>
  <si>
    <t xml:space="preserve">Remuneração Subsistema Estrutural </t>
  </si>
  <si>
    <t xml:space="preserve">Umes </t>
  </si>
  <si>
    <t xml:space="preserve">Une </t>
  </si>
  <si>
    <t xml:space="preserve">Remuneração Subsistema Local </t>
  </si>
  <si>
    <t>Repasse Cooperados</t>
  </si>
  <si>
    <t xml:space="preserve">Frota Pública </t>
  </si>
  <si>
    <t>731/733</t>
  </si>
  <si>
    <t xml:space="preserve">Transferência Resam </t>
  </si>
  <si>
    <t xml:space="preserve">Spurbanos </t>
  </si>
  <si>
    <t/>
  </si>
  <si>
    <t>Comercialização Rede Complementar</t>
  </si>
  <si>
    <t>Remuneração Subsistema Estrutural  Paese</t>
  </si>
  <si>
    <t>X</t>
  </si>
  <si>
    <t>Comercialização - CEF</t>
  </si>
  <si>
    <t>728/739</t>
  </si>
  <si>
    <t>Gerenc.Créd.Eletr.(TX. Ger. Paese)</t>
  </si>
  <si>
    <t>Bilhete Único sem Cadastro</t>
  </si>
  <si>
    <t xml:space="preserve">Energia de Tração   </t>
  </si>
  <si>
    <t>730/713/716/718/738</t>
  </si>
  <si>
    <t>Despesas Gerais - Diversas</t>
  </si>
  <si>
    <t xml:space="preserve">Despesas Gerais - Penhora / Bloqueio Judicial </t>
  </si>
  <si>
    <t>TOTAL PAGAMENTO REALIZADO</t>
  </si>
  <si>
    <t>Umes</t>
  </si>
  <si>
    <t xml:space="preserve">Gerenc.Crédito Eletrônico Paese </t>
  </si>
  <si>
    <t>DÍVIDA ACUMULADA</t>
  </si>
  <si>
    <t xml:space="preserve">Repasse Cooperados </t>
  </si>
  <si>
    <t>Frota Pública</t>
  </si>
  <si>
    <t>PERCENTUAL ACUMULADO DE PAGTO (RATEIO)</t>
  </si>
  <si>
    <t>PERCENTUAL DO DIA DE PAGTO (RATEIO)</t>
  </si>
  <si>
    <t>1 - DISPONIBILIDADE FINANCEIRA LÍQUIDA P/ RATEIO,SE HOUVER :  (ENTRADAS (-)  PAGTO SEM RATEIO)</t>
  </si>
  <si>
    <t>2 - PAGAMENTOS DO DIA COM RATEIO,SE HOUVER : (SALDO DEVEDOR ANTERIOR ( + ) PAGAMENTOS DO DIA PASSIVEIS DE RATEIO)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</si>
</sst>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[$-416]mmmm\-yy;@"/>
    <numFmt numFmtId="165" formatCode="dd/mm;@"/>
    <numFmt numFmtId="166" formatCode="#,##0_ ;[Red]\-#,##0\ "/>
    <numFmt numFmtId="167" formatCode="_(* #,##0_);[Red]_(* \(#,##0\);_(* &quot;-&quot;??_);_(@_)"/>
    <numFmt numFmtId="168" formatCode="_(* #.0\,##0_);_(* \(#.0\,##0\);_(* &quot;-&quot;??_);_(@_)"/>
    <numFmt numFmtId="169" formatCode="#,##0.00_ ;[Red]\-#,##0.00\ 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sz val="13"/>
      <name val="Times New Roman"/>
      <family val="1"/>
    </font>
    <font>
      <b/>
      <sz val="13"/>
      <name val="Arial"/>
      <family val="2"/>
    </font>
    <font>
      <b/>
      <sz val="13"/>
      <color indexed="8"/>
      <name val="Arial"/>
      <family val="2"/>
    </font>
    <font>
      <sz val="14"/>
      <name val="Times"/>
      <family val="1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2" fillId="2" borderId="0" xfId="1" applyFont="1" applyFill="1" applyBorder="1" applyProtection="1"/>
    <xf numFmtId="0" fontId="3" fillId="2" borderId="0" xfId="1" applyFont="1" applyFill="1" applyBorder="1" applyAlignment="1">
      <alignment horizontal="right"/>
    </xf>
    <xf numFmtId="0" fontId="3" fillId="2" borderId="0" xfId="1" quotePrefix="1" applyFont="1" applyFill="1" applyBorder="1" applyAlignment="1" applyProtection="1">
      <alignment horizontal="center" vertical="center"/>
    </xf>
    <xf numFmtId="164" fontId="4" fillId="2" borderId="0" xfId="2" applyNumberFormat="1" applyFont="1" applyFill="1" applyBorder="1" applyAlignment="1" applyProtection="1">
      <alignment horizontal="right" vertical="center"/>
    </xf>
    <xf numFmtId="165" fontId="5" fillId="2" borderId="0" xfId="1" applyNumberFormat="1" applyFont="1" applyFill="1" applyAlignment="1" applyProtection="1">
      <alignment horizontal="right" vertical="center"/>
    </xf>
    <xf numFmtId="165" fontId="5" fillId="2" borderId="0" xfId="1" applyNumberFormat="1" applyFont="1" applyFill="1" applyBorder="1" applyAlignment="1" applyProtection="1">
      <alignment horizontal="right" vertical="center"/>
    </xf>
    <xf numFmtId="0" fontId="1" fillId="0" borderId="0" xfId="1"/>
    <xf numFmtId="166" fontId="4" fillId="2" borderId="0" xfId="2" applyNumberFormat="1" applyFont="1" applyFill="1" applyBorder="1" applyAlignment="1" applyProtection="1">
      <alignment horizontal="right" vertical="center"/>
    </xf>
    <xf numFmtId="0" fontId="6" fillId="2" borderId="0" xfId="1" applyFont="1" applyFill="1" applyBorder="1" applyProtection="1"/>
    <xf numFmtId="164" fontId="7" fillId="2" borderId="0" xfId="2" applyNumberFormat="1" applyFont="1" applyFill="1" applyBorder="1" applyAlignment="1" applyProtection="1">
      <alignment horizontal="center" vertical="center"/>
    </xf>
    <xf numFmtId="166" fontId="5" fillId="2" borderId="0" xfId="1" applyNumberFormat="1" applyFont="1" applyFill="1" applyBorder="1" applyAlignment="1" applyProtection="1">
      <alignment horizontal="right" vertical="center"/>
    </xf>
    <xf numFmtId="0" fontId="3" fillId="2" borderId="0" xfId="1" applyFont="1" applyFill="1" applyProtection="1"/>
    <xf numFmtId="0" fontId="1" fillId="0" borderId="0" xfId="1" applyFont="1" applyAlignment="1" applyProtection="1">
      <alignment horizontal="right" vertical="center"/>
    </xf>
    <xf numFmtId="38" fontId="3" fillId="3" borderId="0" xfId="1" applyNumberFormat="1" applyFont="1" applyFill="1" applyBorder="1" applyAlignment="1" applyProtection="1">
      <alignment horizontal="right" vertical="center"/>
    </xf>
    <xf numFmtId="164" fontId="3" fillId="2" borderId="0" xfId="2" applyNumberFormat="1" applyFont="1" applyFill="1" applyBorder="1" applyAlignment="1" applyProtection="1">
      <alignment horizontal="right" vertical="center"/>
    </xf>
    <xf numFmtId="166" fontId="4" fillId="2" borderId="0" xfId="1" applyNumberFormat="1" applyFont="1" applyFill="1" applyAlignment="1" applyProtection="1">
      <alignment horizontal="right" vertical="center"/>
    </xf>
    <xf numFmtId="0" fontId="4" fillId="2" borderId="0" xfId="1" applyFont="1" applyFill="1" applyProtection="1"/>
    <xf numFmtId="0" fontId="2" fillId="2" borderId="0" xfId="1" applyFont="1" applyFill="1" applyProtection="1"/>
    <xf numFmtId="0" fontId="3" fillId="2" borderId="1" xfId="1" applyFont="1" applyFill="1" applyBorder="1" applyAlignment="1" applyProtection="1">
      <alignment horizontal="center"/>
    </xf>
    <xf numFmtId="167" fontId="7" fillId="2" borderId="2" xfId="1" quotePrefix="1" applyNumberFormat="1" applyFont="1" applyFill="1" applyBorder="1" applyAlignment="1" applyProtection="1">
      <alignment horizontal="right"/>
    </xf>
    <xf numFmtId="167" fontId="7" fillId="2" borderId="2" xfId="1" applyNumberFormat="1" applyFont="1" applyFill="1" applyBorder="1" applyProtection="1"/>
    <xf numFmtId="167" fontId="7" fillId="2" borderId="3" xfId="1" applyNumberFormat="1" applyFont="1" applyFill="1" applyBorder="1" applyProtection="1"/>
    <xf numFmtId="166" fontId="8" fillId="2" borderId="0" xfId="2" applyNumberFormat="1" applyFont="1" applyFill="1" applyBorder="1" applyAlignment="1" applyProtection="1">
      <alignment horizontal="right"/>
    </xf>
    <xf numFmtId="0" fontId="6" fillId="2" borderId="0" xfId="1" applyFont="1" applyFill="1" applyProtection="1"/>
    <xf numFmtId="0" fontId="2" fillId="0" borderId="0" xfId="1" applyFont="1" applyBorder="1" applyProtection="1"/>
    <xf numFmtId="168" fontId="3" fillId="4" borderId="4" xfId="2" applyNumberFormat="1" applyFont="1" applyFill="1" applyBorder="1" applyAlignment="1" applyProtection="1">
      <alignment horizontal="center"/>
    </xf>
    <xf numFmtId="167" fontId="7" fillId="4" borderId="0" xfId="2" applyNumberFormat="1" applyFont="1" applyFill="1" applyBorder="1" applyAlignment="1" applyProtection="1">
      <alignment horizontal="right"/>
    </xf>
    <xf numFmtId="167" fontId="7" fillId="4" borderId="5" xfId="2" applyNumberFormat="1" applyFont="1" applyFill="1" applyBorder="1" applyAlignment="1" applyProtection="1">
      <alignment horizontal="right"/>
    </xf>
    <xf numFmtId="166" fontId="7" fillId="2" borderId="0" xfId="2" applyNumberFormat="1" applyFont="1" applyFill="1" applyBorder="1" applyAlignment="1" applyProtection="1">
      <alignment horizontal="right"/>
    </xf>
    <xf numFmtId="0" fontId="6" fillId="0" borderId="0" xfId="1" applyFont="1" applyBorder="1" applyProtection="1"/>
    <xf numFmtId="0" fontId="3" fillId="2" borderId="6" xfId="1" applyFont="1" applyFill="1" applyBorder="1" applyAlignment="1" applyProtection="1">
      <alignment horizontal="center"/>
    </xf>
    <xf numFmtId="167" fontId="7" fillId="2" borderId="7" xfId="1" applyNumberFormat="1" applyFont="1" applyFill="1" applyBorder="1" applyAlignment="1" applyProtection="1">
      <alignment horizontal="right"/>
    </xf>
    <xf numFmtId="167" fontId="7" fillId="2" borderId="7" xfId="1" applyNumberFormat="1" applyFont="1" applyFill="1" applyBorder="1" applyProtection="1"/>
    <xf numFmtId="167" fontId="7" fillId="2" borderId="8" xfId="1" applyNumberFormat="1" applyFont="1" applyFill="1" applyBorder="1" applyProtection="1"/>
    <xf numFmtId="166" fontId="4" fillId="2" borderId="0" xfId="2" quotePrefix="1" applyNumberFormat="1" applyFont="1" applyFill="1" applyBorder="1" applyAlignment="1" applyProtection="1">
      <alignment horizontal="right"/>
    </xf>
    <xf numFmtId="0" fontId="3" fillId="2" borderId="0" xfId="1" applyFont="1" applyFill="1" applyBorder="1" applyAlignment="1" applyProtection="1">
      <alignment horizontal="center"/>
    </xf>
    <xf numFmtId="167" fontId="7" fillId="2" borderId="0" xfId="1" applyNumberFormat="1" applyFont="1" applyFill="1" applyBorder="1" applyAlignment="1" applyProtection="1">
      <alignment horizontal="right"/>
    </xf>
    <xf numFmtId="167" fontId="7" fillId="2" borderId="0" xfId="1" applyNumberFormat="1" applyFont="1" applyFill="1" applyBorder="1" applyProtection="1"/>
    <xf numFmtId="0" fontId="7" fillId="0" borderId="1" xfId="1" applyFont="1" applyBorder="1" applyAlignment="1" applyProtection="1">
      <alignment horizontal="right"/>
    </xf>
    <xf numFmtId="4" fontId="7" fillId="2" borderId="2" xfId="2" applyNumberFormat="1" applyFont="1" applyFill="1" applyBorder="1" applyAlignment="1" applyProtection="1">
      <alignment horizontal="right"/>
    </xf>
    <xf numFmtId="167" fontId="7" fillId="2" borderId="3" xfId="1" applyNumberFormat="1" applyFont="1" applyFill="1" applyBorder="1" applyAlignment="1" applyProtection="1"/>
    <xf numFmtId="0" fontId="1" fillId="0" borderId="0" xfId="1" applyAlignment="1"/>
    <xf numFmtId="0" fontId="6" fillId="2" borderId="0" xfId="1" applyFont="1" applyFill="1" applyAlignment="1" applyProtection="1"/>
    <xf numFmtId="0" fontId="7" fillId="0" borderId="4" xfId="1" applyFont="1" applyBorder="1" applyAlignment="1" applyProtection="1">
      <alignment horizontal="right"/>
    </xf>
    <xf numFmtId="4" fontId="7" fillId="2" borderId="0" xfId="2" applyNumberFormat="1" applyFont="1" applyFill="1" applyBorder="1" applyAlignment="1" applyProtection="1">
      <alignment horizontal="right"/>
    </xf>
    <xf numFmtId="167" fontId="7" fillId="2" borderId="5" xfId="1" applyNumberFormat="1" applyFont="1" applyFill="1" applyBorder="1" applyProtection="1"/>
    <xf numFmtId="167" fontId="7" fillId="2" borderId="5" xfId="1" applyNumberFormat="1" applyFont="1" applyFill="1" applyBorder="1" applyAlignment="1" applyProtection="1"/>
    <xf numFmtId="0" fontId="9" fillId="2" borderId="0" xfId="1" applyFont="1" applyFill="1" applyAlignment="1" applyProtection="1"/>
    <xf numFmtId="166" fontId="4" fillId="2" borderId="0" xfId="2" quotePrefix="1" applyNumberFormat="1" applyFont="1" applyFill="1" applyBorder="1" applyAlignment="1" applyProtection="1">
      <alignment horizontal="left"/>
    </xf>
    <xf numFmtId="0" fontId="7" fillId="0" borderId="6" xfId="1" applyFont="1" applyBorder="1" applyAlignment="1" applyProtection="1">
      <alignment horizontal="right"/>
    </xf>
    <xf numFmtId="4" fontId="7" fillId="2" borderId="7" xfId="2" applyNumberFormat="1" applyFont="1" applyFill="1" applyBorder="1" applyAlignment="1" applyProtection="1">
      <alignment horizontal="right"/>
    </xf>
    <xf numFmtId="167" fontId="7" fillId="2" borderId="8" xfId="1" applyNumberFormat="1" applyFont="1" applyFill="1" applyBorder="1" applyAlignment="1" applyProtection="1"/>
    <xf numFmtId="0" fontId="3" fillId="2" borderId="0" xfId="1" applyFont="1" applyFill="1" applyBorder="1" applyAlignment="1" applyProtection="1">
      <alignment horizontal="left"/>
    </xf>
    <xf numFmtId="167" fontId="7" fillId="2" borderId="0" xfId="1" applyNumberFormat="1" applyFont="1" applyFill="1" applyBorder="1" applyAlignment="1" applyProtection="1"/>
    <xf numFmtId="43" fontId="7" fillId="2" borderId="0" xfId="2" applyFont="1" applyFill="1" applyBorder="1" applyAlignment="1" applyProtection="1"/>
    <xf numFmtId="168" fontId="3" fillId="4" borderId="1" xfId="2" applyNumberFormat="1" applyFont="1" applyFill="1" applyBorder="1" applyAlignment="1" applyProtection="1">
      <alignment horizontal="center"/>
    </xf>
    <xf numFmtId="167" fontId="7" fillId="4" borderId="2" xfId="2" applyNumberFormat="1" applyFont="1" applyFill="1" applyBorder="1" applyAlignment="1" applyProtection="1">
      <alignment horizontal="right"/>
    </xf>
    <xf numFmtId="167" fontId="7" fillId="4" borderId="3" xfId="2" applyNumberFormat="1" applyFont="1" applyFill="1" applyBorder="1" applyAlignment="1" applyProtection="1">
      <alignment horizontal="right"/>
    </xf>
    <xf numFmtId="0" fontId="3" fillId="2" borderId="4" xfId="1" applyFont="1" applyFill="1" applyBorder="1" applyAlignment="1" applyProtection="1">
      <alignment horizontal="left"/>
    </xf>
    <xf numFmtId="166" fontId="4" fillId="2" borderId="0" xfId="2" applyNumberFormat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left"/>
    </xf>
    <xf numFmtId="0" fontId="3" fillId="0" borderId="0" xfId="1" applyFont="1"/>
    <xf numFmtId="0" fontId="1" fillId="0" borderId="0" xfId="1" applyFont="1"/>
    <xf numFmtId="167" fontId="4" fillId="0" borderId="0" xfId="1" applyNumberFormat="1" applyFont="1" applyBorder="1" applyAlignment="1">
      <alignment horizontal="right"/>
    </xf>
    <xf numFmtId="167" fontId="4" fillId="0" borderId="0" xfId="1" applyNumberFormat="1" applyFont="1" applyBorder="1"/>
    <xf numFmtId="167" fontId="4" fillId="0" borderId="0" xfId="1" applyNumberFormat="1" applyFont="1"/>
    <xf numFmtId="166" fontId="4" fillId="0" borderId="0" xfId="1" applyNumberFormat="1" applyFont="1"/>
    <xf numFmtId="0" fontId="4" fillId="0" borderId="0" xfId="1" applyFont="1"/>
    <xf numFmtId="0" fontId="3" fillId="2" borderId="9" xfId="1" applyFont="1" applyFill="1" applyBorder="1" applyAlignment="1" applyProtection="1">
      <alignment horizontal="left"/>
    </xf>
    <xf numFmtId="167" fontId="7" fillId="2" borderId="10" xfId="1" applyNumberFormat="1" applyFont="1" applyFill="1" applyBorder="1" applyAlignment="1" applyProtection="1">
      <alignment horizontal="right"/>
    </xf>
    <xf numFmtId="167" fontId="7" fillId="2" borderId="10" xfId="1" applyNumberFormat="1" applyFont="1" applyFill="1" applyBorder="1" applyProtection="1"/>
    <xf numFmtId="167" fontId="7" fillId="2" borderId="11" xfId="1" applyNumberFormat="1" applyFont="1" applyFill="1" applyBorder="1" applyProtection="1"/>
    <xf numFmtId="167" fontId="7" fillId="2" borderId="12" xfId="1" applyNumberFormat="1" applyFont="1" applyFill="1" applyBorder="1" applyProtection="1"/>
    <xf numFmtId="167" fontId="7" fillId="2" borderId="0" xfId="1" applyNumberFormat="1" applyFont="1" applyFill="1" applyAlignment="1" applyProtection="1">
      <alignment horizontal="right"/>
    </xf>
    <xf numFmtId="167" fontId="7" fillId="2" borderId="0" xfId="1" applyNumberFormat="1" applyFont="1" applyFill="1" applyProtection="1"/>
    <xf numFmtId="167" fontId="10" fillId="2" borderId="0" xfId="1" applyNumberFormat="1" applyFont="1" applyFill="1" applyProtection="1"/>
    <xf numFmtId="167" fontId="7" fillId="4" borderId="13" xfId="2" applyNumberFormat="1" applyFont="1" applyFill="1" applyBorder="1" applyAlignment="1" applyProtection="1">
      <alignment horizontal="right"/>
    </xf>
    <xf numFmtId="166" fontId="7" fillId="5" borderId="0" xfId="2" applyNumberFormat="1" applyFont="1" applyFill="1" applyBorder="1" applyAlignment="1" applyProtection="1">
      <alignment horizontal="right"/>
    </xf>
    <xf numFmtId="0" fontId="11" fillId="2" borderId="4" xfId="1" applyFont="1" applyFill="1" applyBorder="1" applyAlignment="1" applyProtection="1">
      <alignment horizontal="left"/>
    </xf>
    <xf numFmtId="167" fontId="12" fillId="2" borderId="0" xfId="1" applyNumberFormat="1" applyFont="1" applyFill="1" applyBorder="1" applyAlignment="1" applyProtection="1">
      <alignment horizontal="right"/>
    </xf>
    <xf numFmtId="167" fontId="12" fillId="2" borderId="0" xfId="1" applyNumberFormat="1" applyFont="1" applyFill="1" applyBorder="1" applyProtection="1"/>
    <xf numFmtId="167" fontId="5" fillId="2" borderId="0" xfId="1" applyNumberFormat="1" applyFont="1" applyFill="1" applyBorder="1" applyProtection="1"/>
    <xf numFmtId="167" fontId="5" fillId="2" borderId="14" xfId="1" applyNumberFormat="1" applyFont="1" applyFill="1" applyBorder="1" applyProtection="1"/>
    <xf numFmtId="167" fontId="12" fillId="2" borderId="5" xfId="1" applyNumberFormat="1" applyFont="1" applyFill="1" applyBorder="1" applyProtection="1"/>
    <xf numFmtId="0" fontId="3" fillId="6" borderId="0" xfId="1" applyFont="1" applyFill="1" applyAlignment="1">
      <alignment horizontal="right"/>
    </xf>
    <xf numFmtId="0" fontId="3" fillId="2" borderId="0" xfId="1" applyFont="1" applyFill="1" applyAlignment="1">
      <alignment horizontal="right"/>
    </xf>
    <xf numFmtId="0" fontId="11" fillId="6" borderId="4" xfId="1" applyFont="1" applyFill="1" applyBorder="1" applyAlignment="1" applyProtection="1">
      <alignment horizontal="right"/>
    </xf>
    <xf numFmtId="167" fontId="12" fillId="6" borderId="0" xfId="1" applyNumberFormat="1" applyFont="1" applyFill="1" applyBorder="1" applyAlignment="1" applyProtection="1">
      <alignment horizontal="right"/>
    </xf>
    <xf numFmtId="167" fontId="12" fillId="6" borderId="0" xfId="1" applyNumberFormat="1" applyFont="1" applyFill="1" applyBorder="1" applyProtection="1"/>
    <xf numFmtId="167" fontId="5" fillId="6" borderId="0" xfId="1" applyNumberFormat="1" applyFont="1" applyFill="1" applyBorder="1" applyProtection="1"/>
    <xf numFmtId="167" fontId="5" fillId="6" borderId="14" xfId="1" applyNumberFormat="1" applyFont="1" applyFill="1" applyBorder="1" applyProtection="1"/>
    <xf numFmtId="167" fontId="12" fillId="6" borderId="5" xfId="1" applyNumberFormat="1" applyFont="1" applyFill="1" applyBorder="1" applyProtection="1"/>
    <xf numFmtId="0" fontId="11" fillId="7" borderId="4" xfId="1" applyFont="1" applyFill="1" applyBorder="1" applyAlignment="1" applyProtection="1">
      <alignment horizontal="right"/>
    </xf>
    <xf numFmtId="167" fontId="12" fillId="7" borderId="0" xfId="1" applyNumberFormat="1" applyFont="1" applyFill="1" applyBorder="1" applyAlignment="1" applyProtection="1">
      <alignment horizontal="right"/>
    </xf>
    <xf numFmtId="167" fontId="12" fillId="7" borderId="0" xfId="1" applyNumberFormat="1" applyFont="1" applyFill="1" applyBorder="1" applyProtection="1"/>
    <xf numFmtId="167" fontId="5" fillId="7" borderId="0" xfId="1" applyNumberFormat="1" applyFont="1" applyFill="1" applyBorder="1" applyProtection="1"/>
    <xf numFmtId="167" fontId="5" fillId="7" borderId="14" xfId="1" applyNumberFormat="1" applyFont="1" applyFill="1" applyBorder="1" applyProtection="1"/>
    <xf numFmtId="167" fontId="12" fillId="7" borderId="5" xfId="1" applyNumberFormat="1" applyFont="1" applyFill="1" applyBorder="1" applyProtection="1"/>
    <xf numFmtId="0" fontId="3" fillId="2" borderId="5" xfId="1" applyFont="1" applyFill="1" applyBorder="1" applyAlignment="1">
      <alignment horizontal="right"/>
    </xf>
    <xf numFmtId="0" fontId="11" fillId="3" borderId="4" xfId="1" applyFont="1" applyFill="1" applyBorder="1" applyAlignment="1" applyProtection="1">
      <alignment horizontal="left"/>
    </xf>
    <xf numFmtId="167" fontId="12" fillId="3" borderId="0" xfId="1" applyNumberFormat="1" applyFont="1" applyFill="1" applyBorder="1" applyAlignment="1" applyProtection="1">
      <alignment horizontal="right"/>
    </xf>
    <xf numFmtId="167" fontId="12" fillId="3" borderId="0" xfId="1" applyNumberFormat="1" applyFont="1" applyFill="1" applyBorder="1" applyProtection="1"/>
    <xf numFmtId="167" fontId="5" fillId="3" borderId="0" xfId="1" applyNumberFormat="1" applyFont="1" applyFill="1" applyBorder="1" applyProtection="1"/>
    <xf numFmtId="167" fontId="5" fillId="3" borderId="14" xfId="1" applyNumberFormat="1" applyFont="1" applyFill="1" applyBorder="1" applyProtection="1"/>
    <xf numFmtId="167" fontId="12" fillId="3" borderId="5" xfId="1" applyNumberFormat="1" applyFont="1" applyFill="1" applyBorder="1" applyProtection="1"/>
    <xf numFmtId="38" fontId="13" fillId="2" borderId="0" xfId="1" applyNumberFormat="1" applyFont="1" applyFill="1" applyProtection="1"/>
    <xf numFmtId="0" fontId="11" fillId="2" borderId="6" xfId="1" applyFont="1" applyFill="1" applyBorder="1" applyAlignment="1" applyProtection="1">
      <alignment horizontal="left"/>
    </xf>
    <xf numFmtId="167" fontId="12" fillId="2" borderId="7" xfId="1" applyNumberFormat="1" applyFont="1" applyFill="1" applyBorder="1" applyAlignment="1" applyProtection="1">
      <alignment horizontal="right"/>
    </xf>
    <xf numFmtId="167" fontId="12" fillId="2" borderId="7" xfId="1" applyNumberFormat="1" applyFont="1" applyFill="1" applyBorder="1" applyProtection="1"/>
    <xf numFmtId="167" fontId="5" fillId="2" borderId="7" xfId="1" applyNumberFormat="1" applyFont="1" applyFill="1" applyBorder="1" applyProtection="1"/>
    <xf numFmtId="167" fontId="5" fillId="2" borderId="15" xfId="1" applyNumberFormat="1" applyFont="1" applyFill="1" applyBorder="1" applyProtection="1"/>
    <xf numFmtId="167" fontId="12" fillId="2" borderId="8" xfId="1" applyNumberFormat="1" applyFont="1" applyFill="1" applyBorder="1" applyProtection="1"/>
    <xf numFmtId="0" fontId="2" fillId="2" borderId="0" xfId="1" applyFont="1" applyFill="1" applyAlignment="1" applyProtection="1">
      <alignment horizontal="center"/>
    </xf>
    <xf numFmtId="0" fontId="1" fillId="2" borderId="0" xfId="1" applyFont="1" applyFill="1" applyAlignment="1" applyProtection="1">
      <alignment horizontal="center"/>
    </xf>
    <xf numFmtId="167" fontId="7" fillId="2" borderId="0" xfId="2" applyNumberFormat="1" applyFont="1" applyFill="1" applyBorder="1" applyAlignment="1" applyProtection="1">
      <alignment horizontal="center"/>
    </xf>
    <xf numFmtId="167" fontId="4" fillId="2" borderId="0" xfId="1" applyNumberFormat="1" applyFont="1" applyFill="1" applyAlignment="1" applyProtection="1">
      <alignment horizontal="center"/>
    </xf>
    <xf numFmtId="167" fontId="14" fillId="2" borderId="0" xfId="1" applyNumberFormat="1" applyFont="1" applyFill="1" applyAlignment="1" applyProtection="1">
      <alignment horizontal="center"/>
    </xf>
    <xf numFmtId="167" fontId="4" fillId="2" borderId="0" xfId="1" applyNumberFormat="1" applyFont="1" applyFill="1" applyBorder="1" applyAlignment="1" applyProtection="1">
      <alignment horizontal="center"/>
    </xf>
    <xf numFmtId="167" fontId="7" fillId="2" borderId="0" xfId="1" applyNumberFormat="1" applyFont="1" applyFill="1" applyAlignment="1" applyProtection="1">
      <alignment horizontal="center"/>
    </xf>
    <xf numFmtId="0" fontId="1" fillId="0" borderId="0" xfId="1" applyAlignment="1">
      <alignment horizontal="center"/>
    </xf>
    <xf numFmtId="166" fontId="4" fillId="2" borderId="0" xfId="2" applyNumberFormat="1" applyFont="1" applyFill="1" applyBorder="1" applyAlignment="1" applyProtection="1">
      <alignment horizontal="center"/>
    </xf>
    <xf numFmtId="0" fontId="6" fillId="2" borderId="0" xfId="1" applyFont="1" applyFill="1" applyAlignment="1" applyProtection="1">
      <alignment horizontal="center"/>
    </xf>
    <xf numFmtId="0" fontId="3" fillId="8" borderId="0" xfId="1" applyFont="1" applyFill="1" applyBorder="1" applyAlignment="1">
      <alignment horizontal="right"/>
    </xf>
    <xf numFmtId="0" fontId="3" fillId="8" borderId="5" xfId="1" applyFont="1" applyFill="1" applyBorder="1" applyAlignment="1">
      <alignment horizontal="right"/>
    </xf>
    <xf numFmtId="167" fontId="7" fillId="2" borderId="0" xfId="2" applyNumberFormat="1" applyFont="1" applyFill="1" applyBorder="1" applyAlignment="1" applyProtection="1">
      <alignment horizontal="right"/>
    </xf>
    <xf numFmtId="167" fontId="4" fillId="2" borderId="0" xfId="1" applyNumberFormat="1" applyFont="1" applyFill="1" applyBorder="1" applyProtection="1"/>
    <xf numFmtId="167" fontId="4" fillId="2" borderId="14" xfId="1" applyNumberFormat="1" applyFont="1" applyFill="1" applyBorder="1" applyProtection="1"/>
    <xf numFmtId="167" fontId="7" fillId="5" borderId="5" xfId="1" applyNumberFormat="1" applyFont="1" applyFill="1" applyBorder="1" applyProtection="1"/>
    <xf numFmtId="167" fontId="6" fillId="2" borderId="0" xfId="1" quotePrefix="1" applyNumberFormat="1" applyFont="1" applyFill="1" applyProtection="1"/>
    <xf numFmtId="0" fontId="3" fillId="8" borderId="0" xfId="1" applyFont="1" applyFill="1" applyAlignment="1">
      <alignment horizontal="right"/>
    </xf>
    <xf numFmtId="0" fontId="11" fillId="6" borderId="4" xfId="1" applyFont="1" applyFill="1" applyBorder="1" applyAlignment="1" applyProtection="1">
      <alignment horizontal="left"/>
    </xf>
    <xf numFmtId="167" fontId="6" fillId="2" borderId="0" xfId="1" applyNumberFormat="1" applyFont="1" applyFill="1" applyProtection="1"/>
    <xf numFmtId="0" fontId="3" fillId="8" borderId="0" xfId="1" applyFont="1" applyFill="1" applyBorder="1" applyAlignment="1">
      <alignment horizontal="left"/>
    </xf>
    <xf numFmtId="167" fontId="4" fillId="2" borderId="7" xfId="1" applyNumberFormat="1" applyFont="1" applyFill="1" applyBorder="1" applyProtection="1"/>
    <xf numFmtId="167" fontId="4" fillId="2" borderId="15" xfId="1" applyNumberFormat="1" applyFont="1" applyFill="1" applyBorder="1" applyProtection="1"/>
    <xf numFmtId="0" fontId="2" fillId="0" borderId="0" xfId="1" applyFont="1" applyProtection="1"/>
    <xf numFmtId="168" fontId="15" fillId="0" borderId="0" xfId="1" applyNumberFormat="1" applyFont="1" applyProtection="1"/>
    <xf numFmtId="167" fontId="6" fillId="0" borderId="0" xfId="1" applyNumberFormat="1" applyFont="1" applyAlignment="1" applyProtection="1">
      <alignment horizontal="right"/>
    </xf>
    <xf numFmtId="167" fontId="6" fillId="0" borderId="0" xfId="1" applyNumberFormat="1" applyFont="1" applyProtection="1"/>
    <xf numFmtId="167" fontId="6" fillId="0" borderId="0" xfId="1" applyNumberFormat="1" applyFont="1" applyBorder="1" applyProtection="1"/>
    <xf numFmtId="0" fontId="6" fillId="0" borderId="0" xfId="1" applyFont="1" applyProtection="1"/>
    <xf numFmtId="0" fontId="3" fillId="6" borderId="0" xfId="1" applyFont="1" applyFill="1"/>
    <xf numFmtId="167" fontId="4" fillId="0" borderId="0" xfId="1" applyNumberFormat="1" applyFont="1" applyAlignment="1">
      <alignment horizontal="right"/>
    </xf>
    <xf numFmtId="167" fontId="7" fillId="0" borderId="0" xfId="1" applyNumberFormat="1" applyFont="1"/>
    <xf numFmtId="22" fontId="3" fillId="2" borderId="0" xfId="1" applyNumberFormat="1" applyFont="1" applyFill="1" applyAlignment="1" applyProtection="1">
      <alignment horizontal="left"/>
    </xf>
    <xf numFmtId="167" fontId="6" fillId="2" borderId="0" xfId="1" applyNumberFormat="1" applyFont="1" applyFill="1" applyAlignment="1" applyProtection="1">
      <alignment horizontal="right"/>
    </xf>
    <xf numFmtId="167" fontId="4" fillId="0" borderId="0" xfId="1" applyNumberFormat="1" applyFont="1" applyProtection="1"/>
    <xf numFmtId="167" fontId="6" fillId="2" borderId="0" xfId="1" applyNumberFormat="1" applyFont="1" applyFill="1" applyBorder="1" applyProtection="1"/>
    <xf numFmtId="0" fontId="3" fillId="2" borderId="0" xfId="1" applyFont="1" applyFill="1" applyAlignment="1" applyProtection="1">
      <alignment horizontal="right"/>
    </xf>
    <xf numFmtId="167" fontId="8" fillId="2" borderId="0" xfId="2" applyNumberFormat="1" applyFont="1" applyFill="1" applyProtection="1"/>
    <xf numFmtId="168" fontId="15" fillId="2" borderId="0" xfId="1" applyNumberFormat="1" applyFont="1" applyFill="1" applyProtection="1"/>
    <xf numFmtId="0" fontId="6" fillId="2" borderId="0" xfId="1" applyFont="1" applyFill="1" applyAlignment="1" applyProtection="1">
      <alignment horizontal="right"/>
    </xf>
    <xf numFmtId="38" fontId="4" fillId="2" borderId="0" xfId="1" applyNumberFormat="1" applyFont="1" applyFill="1" applyProtection="1"/>
    <xf numFmtId="38" fontId="4" fillId="2" borderId="0" xfId="1" applyNumberFormat="1" applyFont="1" applyFill="1" applyBorder="1" applyProtection="1"/>
    <xf numFmtId="9" fontId="7" fillId="2" borderId="0" xfId="1" applyNumberFormat="1" applyFont="1" applyFill="1" applyProtection="1"/>
    <xf numFmtId="9" fontId="7" fillId="2" borderId="0" xfId="1" applyNumberFormat="1" applyFont="1" applyFill="1" applyBorder="1" applyProtection="1"/>
    <xf numFmtId="169" fontId="4" fillId="2" borderId="0" xfId="1" applyNumberFormat="1" applyFont="1" applyFill="1" applyProtection="1"/>
    <xf numFmtId="169" fontId="4" fillId="2" borderId="0" xfId="1" applyNumberFormat="1" applyFont="1" applyFill="1" applyBorder="1" applyProtection="1"/>
    <xf numFmtId="168" fontId="2" fillId="2" borderId="0" xfId="1" applyNumberFormat="1" applyFont="1" applyFill="1" applyProtection="1"/>
    <xf numFmtId="0" fontId="4" fillId="2" borderId="0" xfId="1" applyFont="1" applyFill="1" applyAlignment="1" applyProtection="1">
      <alignment horizontal="right"/>
    </xf>
    <xf numFmtId="38" fontId="6" fillId="2" borderId="0" xfId="1" applyNumberFormat="1" applyFont="1" applyFill="1" applyProtection="1"/>
    <xf numFmtId="38" fontId="6" fillId="2" borderId="0" xfId="1" applyNumberFormat="1" applyFont="1" applyFill="1" applyBorder="1" applyProtection="1"/>
    <xf numFmtId="0" fontId="6" fillId="0" borderId="0" xfId="1" applyFont="1" applyAlignment="1" applyProtection="1">
      <alignment horizontal="right"/>
    </xf>
    <xf numFmtId="0" fontId="15" fillId="0" borderId="0" xfId="1" applyFont="1" applyAlignment="1" applyProtection="1">
      <alignment horizontal="right"/>
    </xf>
    <xf numFmtId="0" fontId="15" fillId="0" borderId="0" xfId="1" applyFont="1" applyProtection="1"/>
    <xf numFmtId="0" fontId="15" fillId="2" borderId="0" xfId="1" applyFont="1" applyFill="1" applyProtection="1"/>
    <xf numFmtId="0" fontId="15" fillId="0" borderId="0" xfId="1" applyFont="1" applyBorder="1" applyProtection="1"/>
    <xf numFmtId="166" fontId="14" fillId="2" borderId="0" xfId="1" applyNumberFormat="1" applyFont="1" applyFill="1" applyProtection="1"/>
    <xf numFmtId="0" fontId="3" fillId="0" borderId="0" xfId="1" applyFont="1" applyBorder="1" applyAlignment="1">
      <alignment horizontal="right"/>
    </xf>
    <xf numFmtId="0" fontId="3" fillId="0" borderId="0" xfId="1" applyFont="1" applyAlignment="1">
      <alignment horizontal="right"/>
    </xf>
  </cellXfs>
  <cellStyles count="5">
    <cellStyle name="Normal" xfId="0" builtinId="0"/>
    <cellStyle name="Normal 2" xfId="1"/>
    <cellStyle name="Separador de milhares 2" xfId="3"/>
    <cellStyle name="Separador de milhares 2 2" xfId="2"/>
    <cellStyle name="Separador de milhares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257175</xdr:rowOff>
    </xdr:from>
    <xdr:to>
      <xdr:col>11</xdr:col>
      <xdr:colOff>53549</xdr:colOff>
      <xdr:row>4</xdr:row>
      <xdr:rowOff>238126</xdr:rowOff>
    </xdr:to>
    <xdr:sp macro="" textlink="">
      <xdr:nvSpPr>
        <xdr:cNvPr id="2" name="AutoShape 1" hidden="1"/>
        <xdr:cNvSpPr>
          <a:spLocks noChangeAspect="1" noChangeArrowheads="1"/>
        </xdr:cNvSpPr>
      </xdr:nvSpPr>
      <xdr:spPr bwMode="auto">
        <a:xfrm>
          <a:off x="6797615" y="567726"/>
          <a:ext cx="652336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887763</xdr:colOff>
      <xdr:row>4</xdr:row>
      <xdr:rowOff>238126</xdr:rowOff>
    </xdr:to>
    <xdr:sp macro="" textlink="">
      <xdr:nvSpPr>
        <xdr:cNvPr id="3" name="AutoShape 1" hidden="1"/>
        <xdr:cNvSpPr>
          <a:spLocks noChangeAspect="1" noChangeArrowheads="1"/>
        </xdr:cNvSpPr>
      </xdr:nvSpPr>
      <xdr:spPr bwMode="auto">
        <a:xfrm>
          <a:off x="6797615" y="567726"/>
          <a:ext cx="304436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900017</xdr:colOff>
      <xdr:row>4</xdr:row>
      <xdr:rowOff>238126</xdr:rowOff>
    </xdr:to>
    <xdr:sp macro="" textlink="">
      <xdr:nvSpPr>
        <xdr:cNvPr id="5" name="AutoShape 1" hidden="1"/>
        <xdr:cNvSpPr>
          <a:spLocks noChangeAspect="1" noChangeArrowheads="1"/>
        </xdr:cNvSpPr>
      </xdr:nvSpPr>
      <xdr:spPr bwMode="auto">
        <a:xfrm>
          <a:off x="6797615" y="567726"/>
          <a:ext cx="30566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900017</xdr:colOff>
      <xdr:row>4</xdr:row>
      <xdr:rowOff>238126</xdr:rowOff>
    </xdr:to>
    <xdr:sp macro="" textlink="">
      <xdr:nvSpPr>
        <xdr:cNvPr id="6" name="AutoShape 1" hidden="1"/>
        <xdr:cNvSpPr>
          <a:spLocks noChangeAspect="1" noChangeArrowheads="1"/>
        </xdr:cNvSpPr>
      </xdr:nvSpPr>
      <xdr:spPr bwMode="auto">
        <a:xfrm>
          <a:off x="6797615" y="567726"/>
          <a:ext cx="30566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861917</xdr:colOff>
      <xdr:row>4</xdr:row>
      <xdr:rowOff>238126</xdr:rowOff>
    </xdr:to>
    <xdr:sp macro="" textlink="">
      <xdr:nvSpPr>
        <xdr:cNvPr id="11" name="AutoShape 1" hidden="1"/>
        <xdr:cNvSpPr>
          <a:spLocks noChangeAspect="1" noChangeArrowheads="1"/>
        </xdr:cNvSpPr>
      </xdr:nvSpPr>
      <xdr:spPr bwMode="auto">
        <a:xfrm>
          <a:off x="6797615" y="567726"/>
          <a:ext cx="301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792513</xdr:colOff>
      <xdr:row>4</xdr:row>
      <xdr:rowOff>276226</xdr:rowOff>
    </xdr:to>
    <xdr:sp macro="" textlink="">
      <xdr:nvSpPr>
        <xdr:cNvPr id="14" name="AutoShape 1" hidden="1"/>
        <xdr:cNvSpPr>
          <a:spLocks noChangeAspect="1" noChangeArrowheads="1"/>
        </xdr:cNvSpPr>
      </xdr:nvSpPr>
      <xdr:spPr bwMode="auto">
        <a:xfrm>
          <a:off x="6797615" y="605826"/>
          <a:ext cx="29491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861917</xdr:colOff>
      <xdr:row>4</xdr:row>
      <xdr:rowOff>238126</xdr:rowOff>
    </xdr:to>
    <xdr:sp macro="" textlink="">
      <xdr:nvSpPr>
        <xdr:cNvPr id="16" name="AutoShape 1" hidden="1"/>
        <xdr:cNvSpPr>
          <a:spLocks noChangeAspect="1" noChangeArrowheads="1"/>
        </xdr:cNvSpPr>
      </xdr:nvSpPr>
      <xdr:spPr bwMode="auto">
        <a:xfrm>
          <a:off x="6797615" y="567726"/>
          <a:ext cx="301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861917</xdr:colOff>
      <xdr:row>4</xdr:row>
      <xdr:rowOff>238126</xdr:rowOff>
    </xdr:to>
    <xdr:sp macro="" textlink="">
      <xdr:nvSpPr>
        <xdr:cNvPr id="22" name="AutoShape 1" hidden="1"/>
        <xdr:cNvSpPr>
          <a:spLocks noChangeAspect="1" noChangeArrowheads="1"/>
        </xdr:cNvSpPr>
      </xdr:nvSpPr>
      <xdr:spPr bwMode="auto">
        <a:xfrm>
          <a:off x="6797615" y="567726"/>
          <a:ext cx="301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861917</xdr:colOff>
      <xdr:row>4</xdr:row>
      <xdr:rowOff>238126</xdr:rowOff>
    </xdr:to>
    <xdr:sp macro="" textlink="">
      <xdr:nvSpPr>
        <xdr:cNvPr id="23" name="AutoShape 1" hidden="1"/>
        <xdr:cNvSpPr>
          <a:spLocks noChangeAspect="1" noChangeArrowheads="1"/>
        </xdr:cNvSpPr>
      </xdr:nvSpPr>
      <xdr:spPr bwMode="auto">
        <a:xfrm>
          <a:off x="6797615" y="567726"/>
          <a:ext cx="301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861917</xdr:colOff>
      <xdr:row>4</xdr:row>
      <xdr:rowOff>238126</xdr:rowOff>
    </xdr:to>
    <xdr:sp macro="" textlink="">
      <xdr:nvSpPr>
        <xdr:cNvPr id="24" name="AutoShape 1" hidden="1"/>
        <xdr:cNvSpPr>
          <a:spLocks noChangeAspect="1" noChangeArrowheads="1"/>
        </xdr:cNvSpPr>
      </xdr:nvSpPr>
      <xdr:spPr bwMode="auto">
        <a:xfrm>
          <a:off x="6797615" y="567726"/>
          <a:ext cx="301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861917</xdr:colOff>
      <xdr:row>4</xdr:row>
      <xdr:rowOff>238126</xdr:rowOff>
    </xdr:to>
    <xdr:sp macro="" textlink="">
      <xdr:nvSpPr>
        <xdr:cNvPr id="25" name="AutoShape 1" hidden="1"/>
        <xdr:cNvSpPr>
          <a:spLocks noChangeAspect="1" noChangeArrowheads="1"/>
        </xdr:cNvSpPr>
      </xdr:nvSpPr>
      <xdr:spPr bwMode="auto">
        <a:xfrm>
          <a:off x="6797615" y="567726"/>
          <a:ext cx="301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861917</xdr:colOff>
      <xdr:row>4</xdr:row>
      <xdr:rowOff>238126</xdr:rowOff>
    </xdr:to>
    <xdr:sp macro="" textlink="">
      <xdr:nvSpPr>
        <xdr:cNvPr id="26" name="AutoShape 1" hidden="1"/>
        <xdr:cNvSpPr>
          <a:spLocks noChangeAspect="1" noChangeArrowheads="1"/>
        </xdr:cNvSpPr>
      </xdr:nvSpPr>
      <xdr:spPr bwMode="auto">
        <a:xfrm>
          <a:off x="6797615" y="567726"/>
          <a:ext cx="301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861917</xdr:colOff>
      <xdr:row>4</xdr:row>
      <xdr:rowOff>238126</xdr:rowOff>
    </xdr:to>
    <xdr:sp macro="" textlink="">
      <xdr:nvSpPr>
        <xdr:cNvPr id="27" name="AutoShape 1" hidden="1"/>
        <xdr:cNvSpPr>
          <a:spLocks noChangeAspect="1" noChangeArrowheads="1"/>
        </xdr:cNvSpPr>
      </xdr:nvSpPr>
      <xdr:spPr bwMode="auto">
        <a:xfrm>
          <a:off x="6797615" y="567726"/>
          <a:ext cx="301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28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0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31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32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3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35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4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4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963962</xdr:colOff>
      <xdr:row>4</xdr:row>
      <xdr:rowOff>238126</xdr:rowOff>
    </xdr:to>
    <xdr:sp macro="" textlink="">
      <xdr:nvSpPr>
        <xdr:cNvPr id="42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43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868712</xdr:colOff>
      <xdr:row>4</xdr:row>
      <xdr:rowOff>276226</xdr:rowOff>
    </xdr:to>
    <xdr:sp macro="" textlink="">
      <xdr:nvSpPr>
        <xdr:cNvPr id="44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45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591749</xdr:colOff>
      <xdr:row>4</xdr:row>
      <xdr:rowOff>238126</xdr:rowOff>
    </xdr:to>
    <xdr:sp macro="" textlink="">
      <xdr:nvSpPr>
        <xdr:cNvPr id="46" name="AutoShape 1" hidden="1"/>
        <xdr:cNvSpPr>
          <a:spLocks noChangeAspect="1" noChangeArrowheads="1"/>
        </xdr:cNvSpPr>
      </xdr:nvSpPr>
      <xdr:spPr bwMode="auto">
        <a:xfrm>
          <a:off x="6797615" y="567726"/>
          <a:ext cx="38266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792513</xdr:colOff>
      <xdr:row>4</xdr:row>
      <xdr:rowOff>238126</xdr:rowOff>
    </xdr:to>
    <xdr:sp macro="" textlink="">
      <xdr:nvSpPr>
        <xdr:cNvPr id="47" name="AutoShape 1" hidden="1"/>
        <xdr:cNvSpPr>
          <a:spLocks noChangeAspect="1" noChangeArrowheads="1"/>
        </xdr:cNvSpPr>
      </xdr:nvSpPr>
      <xdr:spPr bwMode="auto">
        <a:xfrm>
          <a:off x="6797615" y="567726"/>
          <a:ext cx="29491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8</xdr:col>
      <xdr:colOff>496499</xdr:colOff>
      <xdr:row>4</xdr:row>
      <xdr:rowOff>276226</xdr:rowOff>
    </xdr:to>
    <xdr:sp macro="" textlink="">
      <xdr:nvSpPr>
        <xdr:cNvPr id="48" name="AutoShape 1" hidden="1"/>
        <xdr:cNvSpPr>
          <a:spLocks noChangeAspect="1" noChangeArrowheads="1"/>
        </xdr:cNvSpPr>
      </xdr:nvSpPr>
      <xdr:spPr bwMode="auto">
        <a:xfrm>
          <a:off x="6797615" y="605826"/>
          <a:ext cx="37314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792513</xdr:colOff>
      <xdr:row>4</xdr:row>
      <xdr:rowOff>238126</xdr:rowOff>
    </xdr:to>
    <xdr:sp macro="" textlink="">
      <xdr:nvSpPr>
        <xdr:cNvPr id="49" name="AutoShape 1" hidden="1"/>
        <xdr:cNvSpPr>
          <a:spLocks noChangeAspect="1" noChangeArrowheads="1"/>
        </xdr:cNvSpPr>
      </xdr:nvSpPr>
      <xdr:spPr bwMode="auto">
        <a:xfrm>
          <a:off x="6797615" y="567726"/>
          <a:ext cx="29491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887763</xdr:colOff>
      <xdr:row>4</xdr:row>
      <xdr:rowOff>238126</xdr:rowOff>
    </xdr:to>
    <xdr:sp macro="" textlink="">
      <xdr:nvSpPr>
        <xdr:cNvPr id="50" name="AutoShape 1" hidden="1"/>
        <xdr:cNvSpPr>
          <a:spLocks noChangeAspect="1" noChangeArrowheads="1"/>
        </xdr:cNvSpPr>
      </xdr:nvSpPr>
      <xdr:spPr bwMode="auto">
        <a:xfrm>
          <a:off x="6797615" y="567726"/>
          <a:ext cx="304436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792513</xdr:colOff>
      <xdr:row>4</xdr:row>
      <xdr:rowOff>276226</xdr:rowOff>
    </xdr:to>
    <xdr:sp macro="" textlink="">
      <xdr:nvSpPr>
        <xdr:cNvPr id="51" name="AutoShape 1" hidden="1"/>
        <xdr:cNvSpPr>
          <a:spLocks noChangeAspect="1" noChangeArrowheads="1"/>
        </xdr:cNvSpPr>
      </xdr:nvSpPr>
      <xdr:spPr bwMode="auto">
        <a:xfrm>
          <a:off x="6797615" y="605826"/>
          <a:ext cx="29491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5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5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5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5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5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6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963962</xdr:colOff>
      <xdr:row>4</xdr:row>
      <xdr:rowOff>238126</xdr:rowOff>
    </xdr:to>
    <xdr:sp macro="" textlink="">
      <xdr:nvSpPr>
        <xdr:cNvPr id="63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6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868712</xdr:colOff>
      <xdr:row>4</xdr:row>
      <xdr:rowOff>276226</xdr:rowOff>
    </xdr:to>
    <xdr:sp macro="" textlink="">
      <xdr:nvSpPr>
        <xdr:cNvPr id="65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6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6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6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6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7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7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7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7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7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7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7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7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7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7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8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8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8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8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8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8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8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87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88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868713</xdr:colOff>
      <xdr:row>4</xdr:row>
      <xdr:rowOff>276226</xdr:rowOff>
    </xdr:to>
    <xdr:sp macro="" textlink="">
      <xdr:nvSpPr>
        <xdr:cNvPr id="89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90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9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9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9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9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9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9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9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9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9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0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0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0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0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0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0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0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0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0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0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1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1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1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1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1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1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1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1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1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1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2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121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22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868713</xdr:colOff>
      <xdr:row>4</xdr:row>
      <xdr:rowOff>276226</xdr:rowOff>
    </xdr:to>
    <xdr:sp macro="" textlink="">
      <xdr:nvSpPr>
        <xdr:cNvPr id="123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2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2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861917</xdr:colOff>
      <xdr:row>4</xdr:row>
      <xdr:rowOff>238126</xdr:rowOff>
    </xdr:to>
    <xdr:sp macro="" textlink="">
      <xdr:nvSpPr>
        <xdr:cNvPr id="126" name="AutoShape 1" hidden="1"/>
        <xdr:cNvSpPr>
          <a:spLocks noChangeAspect="1" noChangeArrowheads="1"/>
        </xdr:cNvSpPr>
      </xdr:nvSpPr>
      <xdr:spPr bwMode="auto">
        <a:xfrm>
          <a:off x="6797615" y="567726"/>
          <a:ext cx="301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2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2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2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3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3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3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3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3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3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3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3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3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861917</xdr:colOff>
      <xdr:row>4</xdr:row>
      <xdr:rowOff>238126</xdr:rowOff>
    </xdr:to>
    <xdr:sp macro="" textlink="">
      <xdr:nvSpPr>
        <xdr:cNvPr id="139" name="AutoShape 1" hidden="1"/>
        <xdr:cNvSpPr>
          <a:spLocks noChangeAspect="1" noChangeArrowheads="1"/>
        </xdr:cNvSpPr>
      </xdr:nvSpPr>
      <xdr:spPr bwMode="auto">
        <a:xfrm>
          <a:off x="6797615" y="567726"/>
          <a:ext cx="301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4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4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4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4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4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4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4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4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861917</xdr:colOff>
      <xdr:row>4</xdr:row>
      <xdr:rowOff>238126</xdr:rowOff>
    </xdr:to>
    <xdr:sp macro="" textlink="">
      <xdr:nvSpPr>
        <xdr:cNvPr id="148" name="AutoShape 1" hidden="1"/>
        <xdr:cNvSpPr>
          <a:spLocks noChangeAspect="1" noChangeArrowheads="1"/>
        </xdr:cNvSpPr>
      </xdr:nvSpPr>
      <xdr:spPr bwMode="auto">
        <a:xfrm>
          <a:off x="6797615" y="567726"/>
          <a:ext cx="301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861917</xdr:colOff>
      <xdr:row>4</xdr:row>
      <xdr:rowOff>238126</xdr:rowOff>
    </xdr:to>
    <xdr:sp macro="" textlink="">
      <xdr:nvSpPr>
        <xdr:cNvPr id="149" name="AutoShape 1" hidden="1"/>
        <xdr:cNvSpPr>
          <a:spLocks noChangeAspect="1" noChangeArrowheads="1"/>
        </xdr:cNvSpPr>
      </xdr:nvSpPr>
      <xdr:spPr bwMode="auto">
        <a:xfrm>
          <a:off x="6797615" y="567726"/>
          <a:ext cx="301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5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861917</xdr:colOff>
      <xdr:row>4</xdr:row>
      <xdr:rowOff>238126</xdr:rowOff>
    </xdr:to>
    <xdr:sp macro="" textlink="">
      <xdr:nvSpPr>
        <xdr:cNvPr id="151" name="AutoShape 1" hidden="1"/>
        <xdr:cNvSpPr>
          <a:spLocks noChangeAspect="1" noChangeArrowheads="1"/>
        </xdr:cNvSpPr>
      </xdr:nvSpPr>
      <xdr:spPr bwMode="auto">
        <a:xfrm>
          <a:off x="6797615" y="567726"/>
          <a:ext cx="301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5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5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5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5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5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861917</xdr:colOff>
      <xdr:row>4</xdr:row>
      <xdr:rowOff>238126</xdr:rowOff>
    </xdr:to>
    <xdr:sp macro="" textlink="">
      <xdr:nvSpPr>
        <xdr:cNvPr id="157" name="AutoShape 1" hidden="1"/>
        <xdr:cNvSpPr>
          <a:spLocks noChangeAspect="1" noChangeArrowheads="1"/>
        </xdr:cNvSpPr>
      </xdr:nvSpPr>
      <xdr:spPr bwMode="auto">
        <a:xfrm>
          <a:off x="6797615" y="567726"/>
          <a:ext cx="301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861917</xdr:colOff>
      <xdr:row>4</xdr:row>
      <xdr:rowOff>238126</xdr:rowOff>
    </xdr:to>
    <xdr:sp macro="" textlink="">
      <xdr:nvSpPr>
        <xdr:cNvPr id="158" name="AutoShape 1" hidden="1"/>
        <xdr:cNvSpPr>
          <a:spLocks noChangeAspect="1" noChangeArrowheads="1"/>
        </xdr:cNvSpPr>
      </xdr:nvSpPr>
      <xdr:spPr bwMode="auto">
        <a:xfrm>
          <a:off x="6797615" y="567726"/>
          <a:ext cx="301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5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861917</xdr:colOff>
      <xdr:row>4</xdr:row>
      <xdr:rowOff>238126</xdr:rowOff>
    </xdr:to>
    <xdr:sp macro="" textlink="">
      <xdr:nvSpPr>
        <xdr:cNvPr id="160" name="AutoShape 1" hidden="1"/>
        <xdr:cNvSpPr>
          <a:spLocks noChangeAspect="1" noChangeArrowheads="1"/>
        </xdr:cNvSpPr>
      </xdr:nvSpPr>
      <xdr:spPr bwMode="auto">
        <a:xfrm>
          <a:off x="6797615" y="567726"/>
          <a:ext cx="301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861917</xdr:colOff>
      <xdr:row>4</xdr:row>
      <xdr:rowOff>238126</xdr:rowOff>
    </xdr:to>
    <xdr:sp macro="" textlink="">
      <xdr:nvSpPr>
        <xdr:cNvPr id="161" name="AutoShape 1" hidden="1"/>
        <xdr:cNvSpPr>
          <a:spLocks noChangeAspect="1" noChangeArrowheads="1"/>
        </xdr:cNvSpPr>
      </xdr:nvSpPr>
      <xdr:spPr bwMode="auto">
        <a:xfrm>
          <a:off x="6797615" y="567726"/>
          <a:ext cx="301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861917</xdr:colOff>
      <xdr:row>4</xdr:row>
      <xdr:rowOff>238126</xdr:rowOff>
    </xdr:to>
    <xdr:sp macro="" textlink="">
      <xdr:nvSpPr>
        <xdr:cNvPr id="162" name="AutoShape 1" hidden="1"/>
        <xdr:cNvSpPr>
          <a:spLocks noChangeAspect="1" noChangeArrowheads="1"/>
        </xdr:cNvSpPr>
      </xdr:nvSpPr>
      <xdr:spPr bwMode="auto">
        <a:xfrm>
          <a:off x="6797615" y="567726"/>
          <a:ext cx="301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861917</xdr:colOff>
      <xdr:row>4</xdr:row>
      <xdr:rowOff>238126</xdr:rowOff>
    </xdr:to>
    <xdr:sp macro="" textlink="">
      <xdr:nvSpPr>
        <xdr:cNvPr id="163" name="AutoShape 1" hidden="1"/>
        <xdr:cNvSpPr>
          <a:spLocks noChangeAspect="1" noChangeArrowheads="1"/>
        </xdr:cNvSpPr>
      </xdr:nvSpPr>
      <xdr:spPr bwMode="auto">
        <a:xfrm>
          <a:off x="6797615" y="567726"/>
          <a:ext cx="301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6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6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166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67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868713</xdr:colOff>
      <xdr:row>4</xdr:row>
      <xdr:rowOff>276226</xdr:rowOff>
    </xdr:to>
    <xdr:sp macro="" textlink="">
      <xdr:nvSpPr>
        <xdr:cNvPr id="168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6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7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7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7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7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7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7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7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7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7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7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0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0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0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0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0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0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0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0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0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0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211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12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868713</xdr:colOff>
      <xdr:row>4</xdr:row>
      <xdr:rowOff>276226</xdr:rowOff>
    </xdr:to>
    <xdr:sp macro="" textlink="">
      <xdr:nvSpPr>
        <xdr:cNvPr id="213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1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1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1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1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1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1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4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4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4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4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4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4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4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4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4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4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5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5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5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5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5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5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963962</xdr:colOff>
      <xdr:row>4</xdr:row>
      <xdr:rowOff>238126</xdr:rowOff>
    </xdr:to>
    <xdr:sp macro="" textlink="">
      <xdr:nvSpPr>
        <xdr:cNvPr id="256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7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868712</xdr:colOff>
      <xdr:row>4</xdr:row>
      <xdr:rowOff>276226</xdr:rowOff>
    </xdr:to>
    <xdr:sp macro="" textlink="">
      <xdr:nvSpPr>
        <xdr:cNvPr id="258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6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6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6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6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6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6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6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6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6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6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7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7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7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7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7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7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7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7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7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7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8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8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8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8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8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8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8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8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8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8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9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9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9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9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9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9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9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9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9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9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0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963962</xdr:colOff>
      <xdr:row>4</xdr:row>
      <xdr:rowOff>238126</xdr:rowOff>
    </xdr:to>
    <xdr:sp macro="" textlink="">
      <xdr:nvSpPr>
        <xdr:cNvPr id="301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02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868712</xdr:colOff>
      <xdr:row>4</xdr:row>
      <xdr:rowOff>276226</xdr:rowOff>
    </xdr:to>
    <xdr:sp macro="" textlink="">
      <xdr:nvSpPr>
        <xdr:cNvPr id="303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0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0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0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0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0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0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1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1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1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1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1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1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1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1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1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1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2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2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2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2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2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2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2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2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2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2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3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3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3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3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3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3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3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3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3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3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4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4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4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4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4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34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963962</xdr:colOff>
      <xdr:row>4</xdr:row>
      <xdr:rowOff>238126</xdr:rowOff>
    </xdr:to>
    <xdr:sp macro="" textlink="">
      <xdr:nvSpPr>
        <xdr:cNvPr id="346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47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868712</xdr:colOff>
      <xdr:row>4</xdr:row>
      <xdr:rowOff>276226</xdr:rowOff>
    </xdr:to>
    <xdr:sp macro="" textlink="">
      <xdr:nvSpPr>
        <xdr:cNvPr id="348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4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5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5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5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5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5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5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5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5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5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5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6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6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6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6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6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6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6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6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6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6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7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7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7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7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7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7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7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7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7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7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8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8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8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8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8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8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8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8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8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8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9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391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92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868713</xdr:colOff>
      <xdr:row>4</xdr:row>
      <xdr:rowOff>276226</xdr:rowOff>
    </xdr:to>
    <xdr:sp macro="" textlink="">
      <xdr:nvSpPr>
        <xdr:cNvPr id="393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9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9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9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9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9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39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0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0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0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0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0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0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0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0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0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0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1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1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1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1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1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1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1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1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1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1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2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2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2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2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2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2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2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2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2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2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3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3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3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3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3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3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436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437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868713</xdr:colOff>
      <xdr:row>4</xdr:row>
      <xdr:rowOff>276226</xdr:rowOff>
    </xdr:to>
    <xdr:sp macro="" textlink="">
      <xdr:nvSpPr>
        <xdr:cNvPr id="438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43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4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4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4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4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4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4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4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4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4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4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5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5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5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5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5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5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5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5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5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5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6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6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6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6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6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6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6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6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6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6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7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7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7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7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7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7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7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7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7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7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48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481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482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868713</xdr:colOff>
      <xdr:row>4</xdr:row>
      <xdr:rowOff>276226</xdr:rowOff>
    </xdr:to>
    <xdr:sp macro="" textlink="">
      <xdr:nvSpPr>
        <xdr:cNvPr id="483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48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48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48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48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48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48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49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49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49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49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49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49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49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49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49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49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0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0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0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0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0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0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0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0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0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0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1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1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1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1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1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1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1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1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1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1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2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2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2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2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2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2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963962</xdr:colOff>
      <xdr:row>4</xdr:row>
      <xdr:rowOff>238126</xdr:rowOff>
    </xdr:to>
    <xdr:sp macro="" textlink="">
      <xdr:nvSpPr>
        <xdr:cNvPr id="526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527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868712</xdr:colOff>
      <xdr:row>4</xdr:row>
      <xdr:rowOff>276226</xdr:rowOff>
    </xdr:to>
    <xdr:sp macro="" textlink="">
      <xdr:nvSpPr>
        <xdr:cNvPr id="528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52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3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3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3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3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3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3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3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3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3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3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4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4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4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4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4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4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4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4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4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4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5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5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5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5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5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5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5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5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5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5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6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6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6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6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6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6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6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6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6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6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7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963962</xdr:colOff>
      <xdr:row>4</xdr:row>
      <xdr:rowOff>238126</xdr:rowOff>
    </xdr:to>
    <xdr:sp macro="" textlink="">
      <xdr:nvSpPr>
        <xdr:cNvPr id="571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572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868712</xdr:colOff>
      <xdr:row>4</xdr:row>
      <xdr:rowOff>276226</xdr:rowOff>
    </xdr:to>
    <xdr:sp macro="" textlink="">
      <xdr:nvSpPr>
        <xdr:cNvPr id="573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57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575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868713</xdr:colOff>
      <xdr:row>4</xdr:row>
      <xdr:rowOff>276226</xdr:rowOff>
    </xdr:to>
    <xdr:sp macro="" textlink="">
      <xdr:nvSpPr>
        <xdr:cNvPr id="576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57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57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579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868713</xdr:colOff>
      <xdr:row>4</xdr:row>
      <xdr:rowOff>276226</xdr:rowOff>
    </xdr:to>
    <xdr:sp macro="" textlink="">
      <xdr:nvSpPr>
        <xdr:cNvPr id="580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8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8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8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8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8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8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8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8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8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9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9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9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9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9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9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9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9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9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59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0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0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0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0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0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0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0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0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0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0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1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1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1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1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1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1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1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1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1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1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2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62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963962</xdr:colOff>
      <xdr:row>4</xdr:row>
      <xdr:rowOff>238126</xdr:rowOff>
    </xdr:to>
    <xdr:sp macro="" textlink="">
      <xdr:nvSpPr>
        <xdr:cNvPr id="622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623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868712</xdr:colOff>
      <xdr:row>4</xdr:row>
      <xdr:rowOff>276226</xdr:rowOff>
    </xdr:to>
    <xdr:sp macro="" textlink="">
      <xdr:nvSpPr>
        <xdr:cNvPr id="624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625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11</xdr:col>
      <xdr:colOff>53437</xdr:colOff>
      <xdr:row>4</xdr:row>
      <xdr:rowOff>238126</xdr:rowOff>
    </xdr:to>
    <xdr:sp macro="" textlink="">
      <xdr:nvSpPr>
        <xdr:cNvPr id="626" name="AutoShape 1" hidden="1"/>
        <xdr:cNvSpPr>
          <a:spLocks noChangeAspect="1" noChangeArrowheads="1"/>
        </xdr:cNvSpPr>
      </xdr:nvSpPr>
      <xdr:spPr bwMode="auto">
        <a:xfrm>
          <a:off x="6797615" y="567726"/>
          <a:ext cx="652324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627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62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889358</xdr:colOff>
      <xdr:row>4</xdr:row>
      <xdr:rowOff>238126</xdr:rowOff>
    </xdr:to>
    <xdr:sp macro="" textlink="">
      <xdr:nvSpPr>
        <xdr:cNvPr id="629" name="AutoShape 1" hidden="1"/>
        <xdr:cNvSpPr>
          <a:spLocks noChangeAspect="1" noChangeArrowheads="1"/>
        </xdr:cNvSpPr>
      </xdr:nvSpPr>
      <xdr:spPr bwMode="auto">
        <a:xfrm>
          <a:off x="6797615" y="567726"/>
          <a:ext cx="304596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889358</xdr:colOff>
      <xdr:row>4</xdr:row>
      <xdr:rowOff>238126</xdr:rowOff>
    </xdr:to>
    <xdr:sp macro="" textlink="">
      <xdr:nvSpPr>
        <xdr:cNvPr id="630" name="AutoShape 1" hidden="1"/>
        <xdr:cNvSpPr>
          <a:spLocks noChangeAspect="1" noChangeArrowheads="1"/>
        </xdr:cNvSpPr>
      </xdr:nvSpPr>
      <xdr:spPr bwMode="auto">
        <a:xfrm>
          <a:off x="6797615" y="567726"/>
          <a:ext cx="304596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63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63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63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63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851258</xdr:colOff>
      <xdr:row>4</xdr:row>
      <xdr:rowOff>238126</xdr:rowOff>
    </xdr:to>
    <xdr:sp macro="" textlink="">
      <xdr:nvSpPr>
        <xdr:cNvPr id="635" name="AutoShape 1" hidden="1"/>
        <xdr:cNvSpPr>
          <a:spLocks noChangeAspect="1" noChangeArrowheads="1"/>
        </xdr:cNvSpPr>
      </xdr:nvSpPr>
      <xdr:spPr bwMode="auto">
        <a:xfrm>
          <a:off x="6797615" y="567726"/>
          <a:ext cx="300786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63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63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638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63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851258</xdr:colOff>
      <xdr:row>4</xdr:row>
      <xdr:rowOff>238126</xdr:rowOff>
    </xdr:to>
    <xdr:sp macro="" textlink="">
      <xdr:nvSpPr>
        <xdr:cNvPr id="640" name="AutoShape 1" hidden="1"/>
        <xdr:cNvSpPr>
          <a:spLocks noChangeAspect="1" noChangeArrowheads="1"/>
        </xdr:cNvSpPr>
      </xdr:nvSpPr>
      <xdr:spPr bwMode="auto">
        <a:xfrm>
          <a:off x="6797615" y="567726"/>
          <a:ext cx="300786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64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64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64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64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64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851258</xdr:colOff>
      <xdr:row>4</xdr:row>
      <xdr:rowOff>238126</xdr:rowOff>
    </xdr:to>
    <xdr:sp macro="" textlink="">
      <xdr:nvSpPr>
        <xdr:cNvPr id="646" name="AutoShape 1" hidden="1"/>
        <xdr:cNvSpPr>
          <a:spLocks noChangeAspect="1" noChangeArrowheads="1"/>
        </xdr:cNvSpPr>
      </xdr:nvSpPr>
      <xdr:spPr bwMode="auto">
        <a:xfrm>
          <a:off x="6797615" y="567726"/>
          <a:ext cx="300786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851258</xdr:colOff>
      <xdr:row>4</xdr:row>
      <xdr:rowOff>238126</xdr:rowOff>
    </xdr:to>
    <xdr:sp macro="" textlink="">
      <xdr:nvSpPr>
        <xdr:cNvPr id="647" name="AutoShape 1" hidden="1"/>
        <xdr:cNvSpPr>
          <a:spLocks noChangeAspect="1" noChangeArrowheads="1"/>
        </xdr:cNvSpPr>
      </xdr:nvSpPr>
      <xdr:spPr bwMode="auto">
        <a:xfrm>
          <a:off x="6797615" y="567726"/>
          <a:ext cx="300786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851258</xdr:colOff>
      <xdr:row>4</xdr:row>
      <xdr:rowOff>238126</xdr:rowOff>
    </xdr:to>
    <xdr:sp macro="" textlink="">
      <xdr:nvSpPr>
        <xdr:cNvPr id="648" name="AutoShape 1" hidden="1"/>
        <xdr:cNvSpPr>
          <a:spLocks noChangeAspect="1" noChangeArrowheads="1"/>
        </xdr:cNvSpPr>
      </xdr:nvSpPr>
      <xdr:spPr bwMode="auto">
        <a:xfrm>
          <a:off x="6797615" y="567726"/>
          <a:ext cx="300786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851258</xdr:colOff>
      <xdr:row>4</xdr:row>
      <xdr:rowOff>238126</xdr:rowOff>
    </xdr:to>
    <xdr:sp macro="" textlink="">
      <xdr:nvSpPr>
        <xdr:cNvPr id="649" name="AutoShape 1" hidden="1"/>
        <xdr:cNvSpPr>
          <a:spLocks noChangeAspect="1" noChangeArrowheads="1"/>
        </xdr:cNvSpPr>
      </xdr:nvSpPr>
      <xdr:spPr bwMode="auto">
        <a:xfrm>
          <a:off x="6797615" y="567726"/>
          <a:ext cx="300786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851258</xdr:colOff>
      <xdr:row>4</xdr:row>
      <xdr:rowOff>238126</xdr:rowOff>
    </xdr:to>
    <xdr:sp macro="" textlink="">
      <xdr:nvSpPr>
        <xdr:cNvPr id="650" name="AutoShape 1" hidden="1"/>
        <xdr:cNvSpPr>
          <a:spLocks noChangeAspect="1" noChangeArrowheads="1"/>
        </xdr:cNvSpPr>
      </xdr:nvSpPr>
      <xdr:spPr bwMode="auto">
        <a:xfrm>
          <a:off x="6797615" y="567726"/>
          <a:ext cx="300786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851258</xdr:colOff>
      <xdr:row>4</xdr:row>
      <xdr:rowOff>238126</xdr:rowOff>
    </xdr:to>
    <xdr:sp macro="" textlink="">
      <xdr:nvSpPr>
        <xdr:cNvPr id="651" name="AutoShape 1" hidden="1"/>
        <xdr:cNvSpPr>
          <a:spLocks noChangeAspect="1" noChangeArrowheads="1"/>
        </xdr:cNvSpPr>
      </xdr:nvSpPr>
      <xdr:spPr bwMode="auto">
        <a:xfrm>
          <a:off x="6797615" y="567726"/>
          <a:ext cx="300786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652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653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654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655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656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657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658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65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660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661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66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66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66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66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66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667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668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669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670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247650</xdr:rowOff>
    </xdr:from>
    <xdr:to>
      <xdr:col>8</xdr:col>
      <xdr:colOff>585734</xdr:colOff>
      <xdr:row>4</xdr:row>
      <xdr:rowOff>228601</xdr:rowOff>
    </xdr:to>
    <xdr:sp macro="" textlink="">
      <xdr:nvSpPr>
        <xdr:cNvPr id="671" name="AutoShape 1" hidden="1"/>
        <xdr:cNvSpPr>
          <a:spLocks noChangeAspect="1" noChangeArrowheads="1"/>
        </xdr:cNvSpPr>
      </xdr:nvSpPr>
      <xdr:spPr bwMode="auto">
        <a:xfrm>
          <a:off x="6797615" y="558201"/>
          <a:ext cx="382064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672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247650</xdr:rowOff>
    </xdr:from>
    <xdr:to>
      <xdr:col>8</xdr:col>
      <xdr:colOff>492481</xdr:colOff>
      <xdr:row>4</xdr:row>
      <xdr:rowOff>228601</xdr:rowOff>
    </xdr:to>
    <xdr:sp macro="" textlink="">
      <xdr:nvSpPr>
        <xdr:cNvPr id="673" name="AutoShape 1" hidden="1"/>
        <xdr:cNvSpPr>
          <a:spLocks noChangeAspect="1" noChangeArrowheads="1"/>
        </xdr:cNvSpPr>
      </xdr:nvSpPr>
      <xdr:spPr bwMode="auto">
        <a:xfrm>
          <a:off x="6797615" y="558201"/>
          <a:ext cx="372738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674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675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676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67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67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67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68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68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68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68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68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68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68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68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688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68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690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691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69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69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69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69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69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69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69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69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70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70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70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0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0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70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0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0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0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0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71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71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957945</xdr:colOff>
      <xdr:row>4</xdr:row>
      <xdr:rowOff>238126</xdr:rowOff>
    </xdr:to>
    <xdr:sp macro="" textlink="">
      <xdr:nvSpPr>
        <xdr:cNvPr id="712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4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713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862695</xdr:colOff>
      <xdr:row>4</xdr:row>
      <xdr:rowOff>276226</xdr:rowOff>
    </xdr:to>
    <xdr:sp macro="" textlink="">
      <xdr:nvSpPr>
        <xdr:cNvPr id="714" name="AutoShape 1" hidden="1"/>
        <xdr:cNvSpPr>
          <a:spLocks noChangeAspect="1" noChangeArrowheads="1"/>
        </xdr:cNvSpPr>
      </xdr:nvSpPr>
      <xdr:spPr bwMode="auto">
        <a:xfrm>
          <a:off x="6797615" y="6058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715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1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1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1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1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2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2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2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2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2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2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2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2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2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2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3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3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3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3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3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3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3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3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3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3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4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4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4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4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4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4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746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747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748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74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5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851258</xdr:colOff>
      <xdr:row>4</xdr:row>
      <xdr:rowOff>238126</xdr:rowOff>
    </xdr:to>
    <xdr:sp macro="" textlink="">
      <xdr:nvSpPr>
        <xdr:cNvPr id="751" name="AutoShape 1" hidden="1"/>
        <xdr:cNvSpPr>
          <a:spLocks noChangeAspect="1" noChangeArrowheads="1"/>
        </xdr:cNvSpPr>
      </xdr:nvSpPr>
      <xdr:spPr bwMode="auto">
        <a:xfrm>
          <a:off x="6797615" y="567726"/>
          <a:ext cx="300786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5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5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5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5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5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5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5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5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6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6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6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6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851258</xdr:colOff>
      <xdr:row>4</xdr:row>
      <xdr:rowOff>238126</xdr:rowOff>
    </xdr:to>
    <xdr:sp macro="" textlink="">
      <xdr:nvSpPr>
        <xdr:cNvPr id="764" name="AutoShape 1" hidden="1"/>
        <xdr:cNvSpPr>
          <a:spLocks noChangeAspect="1" noChangeArrowheads="1"/>
        </xdr:cNvSpPr>
      </xdr:nvSpPr>
      <xdr:spPr bwMode="auto">
        <a:xfrm>
          <a:off x="6797615" y="567726"/>
          <a:ext cx="300786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6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6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6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6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6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7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7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7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851258</xdr:colOff>
      <xdr:row>4</xdr:row>
      <xdr:rowOff>238126</xdr:rowOff>
    </xdr:to>
    <xdr:sp macro="" textlink="">
      <xdr:nvSpPr>
        <xdr:cNvPr id="773" name="AutoShape 1" hidden="1"/>
        <xdr:cNvSpPr>
          <a:spLocks noChangeAspect="1" noChangeArrowheads="1"/>
        </xdr:cNvSpPr>
      </xdr:nvSpPr>
      <xdr:spPr bwMode="auto">
        <a:xfrm>
          <a:off x="6797615" y="567726"/>
          <a:ext cx="300786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851258</xdr:colOff>
      <xdr:row>4</xdr:row>
      <xdr:rowOff>238126</xdr:rowOff>
    </xdr:to>
    <xdr:sp macro="" textlink="">
      <xdr:nvSpPr>
        <xdr:cNvPr id="774" name="AutoShape 1" hidden="1"/>
        <xdr:cNvSpPr>
          <a:spLocks noChangeAspect="1" noChangeArrowheads="1"/>
        </xdr:cNvSpPr>
      </xdr:nvSpPr>
      <xdr:spPr bwMode="auto">
        <a:xfrm>
          <a:off x="6797615" y="567726"/>
          <a:ext cx="300786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7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851258</xdr:colOff>
      <xdr:row>4</xdr:row>
      <xdr:rowOff>238126</xdr:rowOff>
    </xdr:to>
    <xdr:sp macro="" textlink="">
      <xdr:nvSpPr>
        <xdr:cNvPr id="776" name="AutoShape 1" hidden="1"/>
        <xdr:cNvSpPr>
          <a:spLocks noChangeAspect="1" noChangeArrowheads="1"/>
        </xdr:cNvSpPr>
      </xdr:nvSpPr>
      <xdr:spPr bwMode="auto">
        <a:xfrm>
          <a:off x="6797615" y="567726"/>
          <a:ext cx="300786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7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7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7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8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8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851258</xdr:colOff>
      <xdr:row>4</xdr:row>
      <xdr:rowOff>238126</xdr:rowOff>
    </xdr:to>
    <xdr:sp macro="" textlink="">
      <xdr:nvSpPr>
        <xdr:cNvPr id="782" name="AutoShape 1" hidden="1"/>
        <xdr:cNvSpPr>
          <a:spLocks noChangeAspect="1" noChangeArrowheads="1"/>
        </xdr:cNvSpPr>
      </xdr:nvSpPr>
      <xdr:spPr bwMode="auto">
        <a:xfrm>
          <a:off x="6797615" y="567726"/>
          <a:ext cx="300786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851258</xdr:colOff>
      <xdr:row>4</xdr:row>
      <xdr:rowOff>238126</xdr:rowOff>
    </xdr:to>
    <xdr:sp macro="" textlink="">
      <xdr:nvSpPr>
        <xdr:cNvPr id="783" name="AutoShape 1" hidden="1"/>
        <xdr:cNvSpPr>
          <a:spLocks noChangeAspect="1" noChangeArrowheads="1"/>
        </xdr:cNvSpPr>
      </xdr:nvSpPr>
      <xdr:spPr bwMode="auto">
        <a:xfrm>
          <a:off x="6797615" y="567726"/>
          <a:ext cx="300786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8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851258</xdr:colOff>
      <xdr:row>4</xdr:row>
      <xdr:rowOff>238126</xdr:rowOff>
    </xdr:to>
    <xdr:sp macro="" textlink="">
      <xdr:nvSpPr>
        <xdr:cNvPr id="785" name="AutoShape 1" hidden="1"/>
        <xdr:cNvSpPr>
          <a:spLocks noChangeAspect="1" noChangeArrowheads="1"/>
        </xdr:cNvSpPr>
      </xdr:nvSpPr>
      <xdr:spPr bwMode="auto">
        <a:xfrm>
          <a:off x="6797615" y="567726"/>
          <a:ext cx="300786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851258</xdr:colOff>
      <xdr:row>4</xdr:row>
      <xdr:rowOff>238126</xdr:rowOff>
    </xdr:to>
    <xdr:sp macro="" textlink="">
      <xdr:nvSpPr>
        <xdr:cNvPr id="786" name="AutoShape 1" hidden="1"/>
        <xdr:cNvSpPr>
          <a:spLocks noChangeAspect="1" noChangeArrowheads="1"/>
        </xdr:cNvSpPr>
      </xdr:nvSpPr>
      <xdr:spPr bwMode="auto">
        <a:xfrm>
          <a:off x="6797615" y="567726"/>
          <a:ext cx="300786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851258</xdr:colOff>
      <xdr:row>4</xdr:row>
      <xdr:rowOff>238126</xdr:rowOff>
    </xdr:to>
    <xdr:sp macro="" textlink="">
      <xdr:nvSpPr>
        <xdr:cNvPr id="787" name="AutoShape 1" hidden="1"/>
        <xdr:cNvSpPr>
          <a:spLocks noChangeAspect="1" noChangeArrowheads="1"/>
        </xdr:cNvSpPr>
      </xdr:nvSpPr>
      <xdr:spPr bwMode="auto">
        <a:xfrm>
          <a:off x="6797615" y="567726"/>
          <a:ext cx="300786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851258</xdr:colOff>
      <xdr:row>4</xdr:row>
      <xdr:rowOff>238126</xdr:rowOff>
    </xdr:to>
    <xdr:sp macro="" textlink="">
      <xdr:nvSpPr>
        <xdr:cNvPr id="788" name="AutoShape 1" hidden="1"/>
        <xdr:cNvSpPr>
          <a:spLocks noChangeAspect="1" noChangeArrowheads="1"/>
        </xdr:cNvSpPr>
      </xdr:nvSpPr>
      <xdr:spPr bwMode="auto">
        <a:xfrm>
          <a:off x="6797615" y="567726"/>
          <a:ext cx="300786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8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79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791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792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793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79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79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79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79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79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79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0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0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0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0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0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0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0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0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0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0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1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1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1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1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1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1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1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1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1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1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2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2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2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2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2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2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2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2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2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2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3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3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3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3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3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83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957948</xdr:colOff>
      <xdr:row>4</xdr:row>
      <xdr:rowOff>238126</xdr:rowOff>
    </xdr:to>
    <xdr:sp macro="" textlink="">
      <xdr:nvSpPr>
        <xdr:cNvPr id="836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2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837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862698</xdr:colOff>
      <xdr:row>4</xdr:row>
      <xdr:rowOff>276226</xdr:rowOff>
    </xdr:to>
    <xdr:sp macro="" textlink="">
      <xdr:nvSpPr>
        <xdr:cNvPr id="838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83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4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4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4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4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4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4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4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4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4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4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5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5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5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5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5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5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5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5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5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5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6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6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6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6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6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6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6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6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6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6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7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7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7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7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7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7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7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7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7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7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8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881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882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883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88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8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8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8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8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8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9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9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9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9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9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9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9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9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9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89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0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0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0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0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0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0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0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0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0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0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1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1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1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1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1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1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1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1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1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1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2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2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2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2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2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2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926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927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928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92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3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3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3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3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3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3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3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3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3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3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4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4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4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4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4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4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4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4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4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4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5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5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5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5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5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5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5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5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5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5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6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6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6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6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6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6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6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6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6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6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97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971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972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973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97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7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7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7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7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7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8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8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8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8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8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8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8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8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8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8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9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9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9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9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9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9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9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9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9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99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0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0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0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0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0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0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0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0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0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0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1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1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1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1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1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1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016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017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018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01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2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2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2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2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2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2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2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2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2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2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3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3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3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3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3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3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3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3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3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3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4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4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4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4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4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4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4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4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4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4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5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5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5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5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5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5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5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5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5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5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6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061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062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063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06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6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6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6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6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6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7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7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7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7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7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7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7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7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7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7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8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8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8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8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8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8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8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8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8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8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9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9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9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9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9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9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9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9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9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09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0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0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0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0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0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0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106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107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108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10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1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1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1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1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1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1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1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1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1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1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2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2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2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2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2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2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2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2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2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2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3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3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3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3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3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3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3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3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3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3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4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4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4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4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4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4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4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4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4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4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15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151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152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153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15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5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5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5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5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5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6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6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6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6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6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6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6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6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6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6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7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7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7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7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7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7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7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7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7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7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8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8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8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8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8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8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8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8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8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8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9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9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9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9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9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19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196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197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198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19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200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201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20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20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204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205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0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0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0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0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1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1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1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1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1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1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1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1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1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1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2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2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2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2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2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2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2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2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2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2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3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3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3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3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3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3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3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3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3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3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4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4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4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4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4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4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24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247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248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249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250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251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252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253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254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255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256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257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258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25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26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261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262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263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264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265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266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267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268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269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270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27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27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273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274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275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276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277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278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279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280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281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282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28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28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285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286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287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288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289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290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291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292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293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294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29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29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297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298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881745</xdr:colOff>
      <xdr:row>4</xdr:row>
      <xdr:rowOff>238126</xdr:rowOff>
    </xdr:to>
    <xdr:sp macro="" textlink="">
      <xdr:nvSpPr>
        <xdr:cNvPr id="1299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4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786495</xdr:colOff>
      <xdr:row>4</xdr:row>
      <xdr:rowOff>276226</xdr:rowOff>
    </xdr:to>
    <xdr:sp macro="" textlink="">
      <xdr:nvSpPr>
        <xdr:cNvPr id="1300" name="AutoShape 1" hidden="1"/>
        <xdr:cNvSpPr>
          <a:spLocks noChangeAspect="1" noChangeArrowheads="1"/>
        </xdr:cNvSpPr>
      </xdr:nvSpPr>
      <xdr:spPr bwMode="auto">
        <a:xfrm>
          <a:off x="6797615" y="605826"/>
          <a:ext cx="29430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786495</xdr:colOff>
      <xdr:row>4</xdr:row>
      <xdr:rowOff>238126</xdr:rowOff>
    </xdr:to>
    <xdr:sp macro="" textlink="">
      <xdr:nvSpPr>
        <xdr:cNvPr id="1301" name="AutoShape 1" hidden="1"/>
        <xdr:cNvSpPr>
          <a:spLocks noChangeAspect="1" noChangeArrowheads="1"/>
        </xdr:cNvSpPr>
      </xdr:nvSpPr>
      <xdr:spPr bwMode="auto">
        <a:xfrm>
          <a:off x="6797615" y="567726"/>
          <a:ext cx="29430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786495</xdr:colOff>
      <xdr:row>4</xdr:row>
      <xdr:rowOff>238126</xdr:rowOff>
    </xdr:to>
    <xdr:sp macro="" textlink="">
      <xdr:nvSpPr>
        <xdr:cNvPr id="1302" name="AutoShape 1" hidden="1"/>
        <xdr:cNvSpPr>
          <a:spLocks noChangeAspect="1" noChangeArrowheads="1"/>
        </xdr:cNvSpPr>
      </xdr:nvSpPr>
      <xdr:spPr bwMode="auto">
        <a:xfrm>
          <a:off x="6797615" y="567726"/>
          <a:ext cx="29430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881745</xdr:colOff>
      <xdr:row>4</xdr:row>
      <xdr:rowOff>238126</xdr:rowOff>
    </xdr:to>
    <xdr:sp macro="" textlink="">
      <xdr:nvSpPr>
        <xdr:cNvPr id="1303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4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786495</xdr:colOff>
      <xdr:row>4</xdr:row>
      <xdr:rowOff>276226</xdr:rowOff>
    </xdr:to>
    <xdr:sp macro="" textlink="">
      <xdr:nvSpPr>
        <xdr:cNvPr id="1304" name="AutoShape 1" hidden="1"/>
        <xdr:cNvSpPr>
          <a:spLocks noChangeAspect="1" noChangeArrowheads="1"/>
        </xdr:cNvSpPr>
      </xdr:nvSpPr>
      <xdr:spPr bwMode="auto">
        <a:xfrm>
          <a:off x="6797615" y="605826"/>
          <a:ext cx="29430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957945</xdr:colOff>
      <xdr:row>4</xdr:row>
      <xdr:rowOff>238126</xdr:rowOff>
    </xdr:to>
    <xdr:sp macro="" textlink="">
      <xdr:nvSpPr>
        <xdr:cNvPr id="1305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4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862695</xdr:colOff>
      <xdr:row>4</xdr:row>
      <xdr:rowOff>276226</xdr:rowOff>
    </xdr:to>
    <xdr:sp macro="" textlink="">
      <xdr:nvSpPr>
        <xdr:cNvPr id="1306" name="AutoShape 1" hidden="1"/>
        <xdr:cNvSpPr>
          <a:spLocks noChangeAspect="1" noChangeArrowheads="1"/>
        </xdr:cNvSpPr>
      </xdr:nvSpPr>
      <xdr:spPr bwMode="auto">
        <a:xfrm>
          <a:off x="6797615" y="6058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130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130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957945</xdr:colOff>
      <xdr:row>4</xdr:row>
      <xdr:rowOff>238126</xdr:rowOff>
    </xdr:to>
    <xdr:sp macro="" textlink="">
      <xdr:nvSpPr>
        <xdr:cNvPr id="1309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4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862695</xdr:colOff>
      <xdr:row>4</xdr:row>
      <xdr:rowOff>276226</xdr:rowOff>
    </xdr:to>
    <xdr:sp macro="" textlink="">
      <xdr:nvSpPr>
        <xdr:cNvPr id="1310" name="AutoShape 1" hidden="1"/>
        <xdr:cNvSpPr>
          <a:spLocks noChangeAspect="1" noChangeArrowheads="1"/>
        </xdr:cNvSpPr>
      </xdr:nvSpPr>
      <xdr:spPr bwMode="auto">
        <a:xfrm>
          <a:off x="6797615" y="6058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1311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1312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1313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1314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1315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1316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317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318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31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32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321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322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1323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1324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1325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1326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1327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1328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329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330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33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33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333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334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881748</xdr:colOff>
      <xdr:row>4</xdr:row>
      <xdr:rowOff>238126</xdr:rowOff>
    </xdr:to>
    <xdr:sp macro="" textlink="">
      <xdr:nvSpPr>
        <xdr:cNvPr id="1335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786498</xdr:colOff>
      <xdr:row>4</xdr:row>
      <xdr:rowOff>276226</xdr:rowOff>
    </xdr:to>
    <xdr:sp macro="" textlink="">
      <xdr:nvSpPr>
        <xdr:cNvPr id="1336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786498</xdr:colOff>
      <xdr:row>4</xdr:row>
      <xdr:rowOff>238126</xdr:rowOff>
    </xdr:to>
    <xdr:sp macro="" textlink="">
      <xdr:nvSpPr>
        <xdr:cNvPr id="1337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786498</xdr:colOff>
      <xdr:row>4</xdr:row>
      <xdr:rowOff>238126</xdr:rowOff>
    </xdr:to>
    <xdr:sp macro="" textlink="">
      <xdr:nvSpPr>
        <xdr:cNvPr id="1338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881748</xdr:colOff>
      <xdr:row>4</xdr:row>
      <xdr:rowOff>238126</xdr:rowOff>
    </xdr:to>
    <xdr:sp macro="" textlink="">
      <xdr:nvSpPr>
        <xdr:cNvPr id="1339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786498</xdr:colOff>
      <xdr:row>4</xdr:row>
      <xdr:rowOff>276226</xdr:rowOff>
    </xdr:to>
    <xdr:sp macro="" textlink="">
      <xdr:nvSpPr>
        <xdr:cNvPr id="1340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957948</xdr:colOff>
      <xdr:row>4</xdr:row>
      <xdr:rowOff>238126</xdr:rowOff>
    </xdr:to>
    <xdr:sp macro="" textlink="">
      <xdr:nvSpPr>
        <xdr:cNvPr id="1341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862698</xdr:colOff>
      <xdr:row>4</xdr:row>
      <xdr:rowOff>276226</xdr:rowOff>
    </xdr:to>
    <xdr:sp macro="" textlink="">
      <xdr:nvSpPr>
        <xdr:cNvPr id="1342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134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134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957948</xdr:colOff>
      <xdr:row>4</xdr:row>
      <xdr:rowOff>238126</xdr:rowOff>
    </xdr:to>
    <xdr:sp macro="" textlink="">
      <xdr:nvSpPr>
        <xdr:cNvPr id="1345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862698</xdr:colOff>
      <xdr:row>4</xdr:row>
      <xdr:rowOff>276226</xdr:rowOff>
    </xdr:to>
    <xdr:sp macro="" textlink="">
      <xdr:nvSpPr>
        <xdr:cNvPr id="1346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347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348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349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350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351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352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353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354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35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35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357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358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359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360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361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362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363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364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365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366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36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36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369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370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1371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1372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1373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1374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1375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1376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377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378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37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38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381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382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383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384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385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386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387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388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389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390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39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39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393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394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395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396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397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398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399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400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401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402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40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40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405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406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407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408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409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410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411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412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413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414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41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41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417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418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419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420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421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422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423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424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425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426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42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42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429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430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1431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1432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1433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1434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1435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1436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437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438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43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44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441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442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1443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1444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1445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1446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1447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1448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449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450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45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45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453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454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1455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1456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1457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1458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1459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1460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461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462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46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46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465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466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887763</xdr:colOff>
      <xdr:row>4</xdr:row>
      <xdr:rowOff>238126</xdr:rowOff>
    </xdr:to>
    <xdr:sp macro="" textlink="">
      <xdr:nvSpPr>
        <xdr:cNvPr id="1467" name="AutoShape 1" hidden="1"/>
        <xdr:cNvSpPr>
          <a:spLocks noChangeAspect="1" noChangeArrowheads="1"/>
        </xdr:cNvSpPr>
      </xdr:nvSpPr>
      <xdr:spPr bwMode="auto">
        <a:xfrm>
          <a:off x="6797615" y="567726"/>
          <a:ext cx="304436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792513</xdr:colOff>
      <xdr:row>4</xdr:row>
      <xdr:rowOff>276226</xdr:rowOff>
    </xdr:to>
    <xdr:sp macro="" textlink="">
      <xdr:nvSpPr>
        <xdr:cNvPr id="1468" name="AutoShape 1" hidden="1"/>
        <xdr:cNvSpPr>
          <a:spLocks noChangeAspect="1" noChangeArrowheads="1"/>
        </xdr:cNvSpPr>
      </xdr:nvSpPr>
      <xdr:spPr bwMode="auto">
        <a:xfrm>
          <a:off x="6797615" y="605826"/>
          <a:ext cx="29491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792513</xdr:colOff>
      <xdr:row>4</xdr:row>
      <xdr:rowOff>238126</xdr:rowOff>
    </xdr:to>
    <xdr:sp macro="" textlink="">
      <xdr:nvSpPr>
        <xdr:cNvPr id="1469" name="AutoShape 1" hidden="1"/>
        <xdr:cNvSpPr>
          <a:spLocks noChangeAspect="1" noChangeArrowheads="1"/>
        </xdr:cNvSpPr>
      </xdr:nvSpPr>
      <xdr:spPr bwMode="auto">
        <a:xfrm>
          <a:off x="6797615" y="567726"/>
          <a:ext cx="29491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792513</xdr:colOff>
      <xdr:row>4</xdr:row>
      <xdr:rowOff>238126</xdr:rowOff>
    </xdr:to>
    <xdr:sp macro="" textlink="">
      <xdr:nvSpPr>
        <xdr:cNvPr id="1470" name="AutoShape 1" hidden="1"/>
        <xdr:cNvSpPr>
          <a:spLocks noChangeAspect="1" noChangeArrowheads="1"/>
        </xdr:cNvSpPr>
      </xdr:nvSpPr>
      <xdr:spPr bwMode="auto">
        <a:xfrm>
          <a:off x="6797615" y="567726"/>
          <a:ext cx="29491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887763</xdr:colOff>
      <xdr:row>4</xdr:row>
      <xdr:rowOff>238126</xdr:rowOff>
    </xdr:to>
    <xdr:sp macro="" textlink="">
      <xdr:nvSpPr>
        <xdr:cNvPr id="1471" name="AutoShape 1" hidden="1"/>
        <xdr:cNvSpPr>
          <a:spLocks noChangeAspect="1" noChangeArrowheads="1"/>
        </xdr:cNvSpPr>
      </xdr:nvSpPr>
      <xdr:spPr bwMode="auto">
        <a:xfrm>
          <a:off x="6797615" y="567726"/>
          <a:ext cx="304436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792513</xdr:colOff>
      <xdr:row>4</xdr:row>
      <xdr:rowOff>276226</xdr:rowOff>
    </xdr:to>
    <xdr:sp macro="" textlink="">
      <xdr:nvSpPr>
        <xdr:cNvPr id="1472" name="AutoShape 1" hidden="1"/>
        <xdr:cNvSpPr>
          <a:spLocks noChangeAspect="1" noChangeArrowheads="1"/>
        </xdr:cNvSpPr>
      </xdr:nvSpPr>
      <xdr:spPr bwMode="auto">
        <a:xfrm>
          <a:off x="6797615" y="605826"/>
          <a:ext cx="29491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1473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868713</xdr:colOff>
      <xdr:row>4</xdr:row>
      <xdr:rowOff>276226</xdr:rowOff>
    </xdr:to>
    <xdr:sp macro="" textlink="">
      <xdr:nvSpPr>
        <xdr:cNvPr id="1474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47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47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1477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868713</xdr:colOff>
      <xdr:row>4</xdr:row>
      <xdr:rowOff>276226</xdr:rowOff>
    </xdr:to>
    <xdr:sp macro="" textlink="">
      <xdr:nvSpPr>
        <xdr:cNvPr id="1478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479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480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481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482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483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484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485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486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48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48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489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490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491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492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493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494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495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786497</xdr:colOff>
      <xdr:row>15</xdr:row>
      <xdr:rowOff>300106</xdr:rowOff>
    </xdr:to>
    <xdr:sp macro="" textlink="">
      <xdr:nvSpPr>
        <xdr:cNvPr id="1496" name="AutoShape 1" hidden="1"/>
        <xdr:cNvSpPr>
          <a:spLocks noChangeAspect="1" noChangeArrowheads="1"/>
        </xdr:cNvSpPr>
      </xdr:nvSpPr>
      <xdr:spPr bwMode="auto">
        <a:xfrm>
          <a:off x="6797615" y="4037162"/>
          <a:ext cx="2943101" cy="921208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497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498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49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50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501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  <xdr:txBody>
        <a:bodyPr/>
        <a:lstStyle/>
        <a:p>
          <a:endParaRPr lang="pt-BR"/>
        </a:p>
      </xdr:txBody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502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503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504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505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506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507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508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509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510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51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51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513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514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515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516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517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518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519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520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52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52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523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524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525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526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527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528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529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530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531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532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53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53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535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536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881745</xdr:colOff>
      <xdr:row>4</xdr:row>
      <xdr:rowOff>238126</xdr:rowOff>
    </xdr:to>
    <xdr:sp macro="" textlink="">
      <xdr:nvSpPr>
        <xdr:cNvPr id="1537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4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786495</xdr:colOff>
      <xdr:row>4</xdr:row>
      <xdr:rowOff>276226</xdr:rowOff>
    </xdr:to>
    <xdr:sp macro="" textlink="">
      <xdr:nvSpPr>
        <xdr:cNvPr id="1538" name="AutoShape 1" hidden="1"/>
        <xdr:cNvSpPr>
          <a:spLocks noChangeAspect="1" noChangeArrowheads="1"/>
        </xdr:cNvSpPr>
      </xdr:nvSpPr>
      <xdr:spPr bwMode="auto">
        <a:xfrm>
          <a:off x="6797615" y="605826"/>
          <a:ext cx="29430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786495</xdr:colOff>
      <xdr:row>4</xdr:row>
      <xdr:rowOff>238126</xdr:rowOff>
    </xdr:to>
    <xdr:sp macro="" textlink="">
      <xdr:nvSpPr>
        <xdr:cNvPr id="1539" name="AutoShape 1" hidden="1"/>
        <xdr:cNvSpPr>
          <a:spLocks noChangeAspect="1" noChangeArrowheads="1"/>
        </xdr:cNvSpPr>
      </xdr:nvSpPr>
      <xdr:spPr bwMode="auto">
        <a:xfrm>
          <a:off x="6797615" y="567726"/>
          <a:ext cx="29430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786495</xdr:colOff>
      <xdr:row>4</xdr:row>
      <xdr:rowOff>238126</xdr:rowOff>
    </xdr:to>
    <xdr:sp macro="" textlink="">
      <xdr:nvSpPr>
        <xdr:cNvPr id="1540" name="AutoShape 1" hidden="1"/>
        <xdr:cNvSpPr>
          <a:spLocks noChangeAspect="1" noChangeArrowheads="1"/>
        </xdr:cNvSpPr>
      </xdr:nvSpPr>
      <xdr:spPr bwMode="auto">
        <a:xfrm>
          <a:off x="6797615" y="567726"/>
          <a:ext cx="29430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881745</xdr:colOff>
      <xdr:row>4</xdr:row>
      <xdr:rowOff>238126</xdr:rowOff>
    </xdr:to>
    <xdr:sp macro="" textlink="">
      <xdr:nvSpPr>
        <xdr:cNvPr id="1541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4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786495</xdr:colOff>
      <xdr:row>4</xdr:row>
      <xdr:rowOff>276226</xdr:rowOff>
    </xdr:to>
    <xdr:sp macro="" textlink="">
      <xdr:nvSpPr>
        <xdr:cNvPr id="1542" name="AutoShape 1" hidden="1"/>
        <xdr:cNvSpPr>
          <a:spLocks noChangeAspect="1" noChangeArrowheads="1"/>
        </xdr:cNvSpPr>
      </xdr:nvSpPr>
      <xdr:spPr bwMode="auto">
        <a:xfrm>
          <a:off x="6797615" y="605826"/>
          <a:ext cx="29430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957945</xdr:colOff>
      <xdr:row>4</xdr:row>
      <xdr:rowOff>238126</xdr:rowOff>
    </xdr:to>
    <xdr:sp macro="" textlink="">
      <xdr:nvSpPr>
        <xdr:cNvPr id="1543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4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862695</xdr:colOff>
      <xdr:row>4</xdr:row>
      <xdr:rowOff>276226</xdr:rowOff>
    </xdr:to>
    <xdr:sp macro="" textlink="">
      <xdr:nvSpPr>
        <xdr:cNvPr id="1544" name="AutoShape 1" hidden="1"/>
        <xdr:cNvSpPr>
          <a:spLocks noChangeAspect="1" noChangeArrowheads="1"/>
        </xdr:cNvSpPr>
      </xdr:nvSpPr>
      <xdr:spPr bwMode="auto">
        <a:xfrm>
          <a:off x="6797615" y="6058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154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862695</xdr:colOff>
      <xdr:row>4</xdr:row>
      <xdr:rowOff>238126</xdr:rowOff>
    </xdr:to>
    <xdr:sp macro="" textlink="">
      <xdr:nvSpPr>
        <xdr:cNvPr id="154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957945</xdr:colOff>
      <xdr:row>4</xdr:row>
      <xdr:rowOff>238126</xdr:rowOff>
    </xdr:to>
    <xdr:sp macro="" textlink="">
      <xdr:nvSpPr>
        <xdr:cNvPr id="1547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4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862695</xdr:colOff>
      <xdr:row>4</xdr:row>
      <xdr:rowOff>276226</xdr:rowOff>
    </xdr:to>
    <xdr:sp macro="" textlink="">
      <xdr:nvSpPr>
        <xdr:cNvPr id="1548" name="AutoShape 1" hidden="1"/>
        <xdr:cNvSpPr>
          <a:spLocks noChangeAspect="1" noChangeArrowheads="1"/>
        </xdr:cNvSpPr>
      </xdr:nvSpPr>
      <xdr:spPr bwMode="auto">
        <a:xfrm>
          <a:off x="6797615" y="605826"/>
          <a:ext cx="301929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1549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1550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1551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1552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1553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1554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555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556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55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55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559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560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1561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1562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1563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1564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1565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1566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567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568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56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57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571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572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881748</xdr:colOff>
      <xdr:row>4</xdr:row>
      <xdr:rowOff>238126</xdr:rowOff>
    </xdr:to>
    <xdr:sp macro="" textlink="">
      <xdr:nvSpPr>
        <xdr:cNvPr id="1573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786498</xdr:colOff>
      <xdr:row>4</xdr:row>
      <xdr:rowOff>276226</xdr:rowOff>
    </xdr:to>
    <xdr:sp macro="" textlink="">
      <xdr:nvSpPr>
        <xdr:cNvPr id="1574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786498</xdr:colOff>
      <xdr:row>4</xdr:row>
      <xdr:rowOff>238126</xdr:rowOff>
    </xdr:to>
    <xdr:sp macro="" textlink="">
      <xdr:nvSpPr>
        <xdr:cNvPr id="1575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786498</xdr:colOff>
      <xdr:row>4</xdr:row>
      <xdr:rowOff>238126</xdr:rowOff>
    </xdr:to>
    <xdr:sp macro="" textlink="">
      <xdr:nvSpPr>
        <xdr:cNvPr id="1576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881748</xdr:colOff>
      <xdr:row>4</xdr:row>
      <xdr:rowOff>238126</xdr:rowOff>
    </xdr:to>
    <xdr:sp macro="" textlink="">
      <xdr:nvSpPr>
        <xdr:cNvPr id="1577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786498</xdr:colOff>
      <xdr:row>4</xdr:row>
      <xdr:rowOff>276226</xdr:rowOff>
    </xdr:to>
    <xdr:sp macro="" textlink="">
      <xdr:nvSpPr>
        <xdr:cNvPr id="1578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957948</xdr:colOff>
      <xdr:row>4</xdr:row>
      <xdr:rowOff>238126</xdr:rowOff>
    </xdr:to>
    <xdr:sp macro="" textlink="">
      <xdr:nvSpPr>
        <xdr:cNvPr id="1579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862698</xdr:colOff>
      <xdr:row>4</xdr:row>
      <xdr:rowOff>276226</xdr:rowOff>
    </xdr:to>
    <xdr:sp macro="" textlink="">
      <xdr:nvSpPr>
        <xdr:cNvPr id="1580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158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862698</xdr:colOff>
      <xdr:row>4</xdr:row>
      <xdr:rowOff>238126</xdr:rowOff>
    </xdr:to>
    <xdr:sp macro="" textlink="">
      <xdr:nvSpPr>
        <xdr:cNvPr id="158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957948</xdr:colOff>
      <xdr:row>4</xdr:row>
      <xdr:rowOff>238126</xdr:rowOff>
    </xdr:to>
    <xdr:sp macro="" textlink="">
      <xdr:nvSpPr>
        <xdr:cNvPr id="1583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862698</xdr:colOff>
      <xdr:row>4</xdr:row>
      <xdr:rowOff>276226</xdr:rowOff>
    </xdr:to>
    <xdr:sp macro="" textlink="">
      <xdr:nvSpPr>
        <xdr:cNvPr id="1584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585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586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587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588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589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590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591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592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59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59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595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596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597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598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599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600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601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602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603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604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60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60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607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608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1609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1610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1611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1612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1613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1614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615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616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61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61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619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620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621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622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623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624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625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626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627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628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62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63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631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632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633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634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635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636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637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638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639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640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64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64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643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644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645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646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647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648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649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650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651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652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65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65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655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656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657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658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659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660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661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662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663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664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66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66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667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668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1669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1670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1671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1672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1673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1674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675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676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67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67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679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680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1681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1682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1683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1684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1685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1686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687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688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68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169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1691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1692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693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694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695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696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697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698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699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700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70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70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703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704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705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706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707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708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709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710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711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712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71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71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715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716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888765</xdr:colOff>
      <xdr:row>4</xdr:row>
      <xdr:rowOff>238126</xdr:rowOff>
    </xdr:to>
    <xdr:sp macro="" textlink="">
      <xdr:nvSpPr>
        <xdr:cNvPr id="1717" name="AutoShape 1" hidden="1"/>
        <xdr:cNvSpPr>
          <a:spLocks noChangeAspect="1" noChangeArrowheads="1"/>
        </xdr:cNvSpPr>
      </xdr:nvSpPr>
      <xdr:spPr bwMode="auto">
        <a:xfrm>
          <a:off x="6797615" y="567726"/>
          <a:ext cx="304536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793515</xdr:colOff>
      <xdr:row>4</xdr:row>
      <xdr:rowOff>276226</xdr:rowOff>
    </xdr:to>
    <xdr:sp macro="" textlink="">
      <xdr:nvSpPr>
        <xdr:cNvPr id="1718" name="AutoShape 1" hidden="1"/>
        <xdr:cNvSpPr>
          <a:spLocks noChangeAspect="1" noChangeArrowheads="1"/>
        </xdr:cNvSpPr>
      </xdr:nvSpPr>
      <xdr:spPr bwMode="auto">
        <a:xfrm>
          <a:off x="6797615" y="605826"/>
          <a:ext cx="295011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793515</xdr:colOff>
      <xdr:row>4</xdr:row>
      <xdr:rowOff>238126</xdr:rowOff>
    </xdr:to>
    <xdr:sp macro="" textlink="">
      <xdr:nvSpPr>
        <xdr:cNvPr id="1719" name="AutoShape 1" hidden="1"/>
        <xdr:cNvSpPr>
          <a:spLocks noChangeAspect="1" noChangeArrowheads="1"/>
        </xdr:cNvSpPr>
      </xdr:nvSpPr>
      <xdr:spPr bwMode="auto">
        <a:xfrm>
          <a:off x="6797615" y="567726"/>
          <a:ext cx="295011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793515</xdr:colOff>
      <xdr:row>4</xdr:row>
      <xdr:rowOff>238126</xdr:rowOff>
    </xdr:to>
    <xdr:sp macro="" textlink="">
      <xdr:nvSpPr>
        <xdr:cNvPr id="1720" name="AutoShape 1" hidden="1"/>
        <xdr:cNvSpPr>
          <a:spLocks noChangeAspect="1" noChangeArrowheads="1"/>
        </xdr:cNvSpPr>
      </xdr:nvSpPr>
      <xdr:spPr bwMode="auto">
        <a:xfrm>
          <a:off x="6797615" y="567726"/>
          <a:ext cx="295011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888765</xdr:colOff>
      <xdr:row>4</xdr:row>
      <xdr:rowOff>238126</xdr:rowOff>
    </xdr:to>
    <xdr:sp macro="" textlink="">
      <xdr:nvSpPr>
        <xdr:cNvPr id="1721" name="AutoShape 1" hidden="1"/>
        <xdr:cNvSpPr>
          <a:spLocks noChangeAspect="1" noChangeArrowheads="1"/>
        </xdr:cNvSpPr>
      </xdr:nvSpPr>
      <xdr:spPr bwMode="auto">
        <a:xfrm>
          <a:off x="6797615" y="567726"/>
          <a:ext cx="304536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793515</xdr:colOff>
      <xdr:row>4</xdr:row>
      <xdr:rowOff>276226</xdr:rowOff>
    </xdr:to>
    <xdr:sp macro="" textlink="">
      <xdr:nvSpPr>
        <xdr:cNvPr id="1722" name="AutoShape 1" hidden="1"/>
        <xdr:cNvSpPr>
          <a:spLocks noChangeAspect="1" noChangeArrowheads="1"/>
        </xdr:cNvSpPr>
      </xdr:nvSpPr>
      <xdr:spPr bwMode="auto">
        <a:xfrm>
          <a:off x="6797615" y="605826"/>
          <a:ext cx="295011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964965</xdr:colOff>
      <xdr:row>4</xdr:row>
      <xdr:rowOff>238126</xdr:rowOff>
    </xdr:to>
    <xdr:sp macro="" textlink="">
      <xdr:nvSpPr>
        <xdr:cNvPr id="1723" name="AutoShape 1" hidden="1"/>
        <xdr:cNvSpPr>
          <a:spLocks noChangeAspect="1" noChangeArrowheads="1"/>
        </xdr:cNvSpPr>
      </xdr:nvSpPr>
      <xdr:spPr bwMode="auto">
        <a:xfrm>
          <a:off x="6797615" y="567726"/>
          <a:ext cx="312156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869715</xdr:colOff>
      <xdr:row>4</xdr:row>
      <xdr:rowOff>276226</xdr:rowOff>
    </xdr:to>
    <xdr:sp macro="" textlink="">
      <xdr:nvSpPr>
        <xdr:cNvPr id="1724" name="AutoShape 1" hidden="1"/>
        <xdr:cNvSpPr>
          <a:spLocks noChangeAspect="1" noChangeArrowheads="1"/>
        </xdr:cNvSpPr>
      </xdr:nvSpPr>
      <xdr:spPr bwMode="auto">
        <a:xfrm>
          <a:off x="6797615" y="605826"/>
          <a:ext cx="302631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869715</xdr:colOff>
      <xdr:row>4</xdr:row>
      <xdr:rowOff>238126</xdr:rowOff>
    </xdr:to>
    <xdr:sp macro="" textlink="">
      <xdr:nvSpPr>
        <xdr:cNvPr id="1725" name="AutoShape 1" hidden="1"/>
        <xdr:cNvSpPr>
          <a:spLocks noChangeAspect="1" noChangeArrowheads="1"/>
        </xdr:cNvSpPr>
      </xdr:nvSpPr>
      <xdr:spPr bwMode="auto">
        <a:xfrm>
          <a:off x="6797615" y="567726"/>
          <a:ext cx="302631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869715</xdr:colOff>
      <xdr:row>4</xdr:row>
      <xdr:rowOff>238126</xdr:rowOff>
    </xdr:to>
    <xdr:sp macro="" textlink="">
      <xdr:nvSpPr>
        <xdr:cNvPr id="1726" name="AutoShape 1" hidden="1"/>
        <xdr:cNvSpPr>
          <a:spLocks noChangeAspect="1" noChangeArrowheads="1"/>
        </xdr:cNvSpPr>
      </xdr:nvSpPr>
      <xdr:spPr bwMode="auto">
        <a:xfrm>
          <a:off x="6797615" y="567726"/>
          <a:ext cx="302631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964965</xdr:colOff>
      <xdr:row>4</xdr:row>
      <xdr:rowOff>238126</xdr:rowOff>
    </xdr:to>
    <xdr:sp macro="" textlink="">
      <xdr:nvSpPr>
        <xdr:cNvPr id="1727" name="AutoShape 1" hidden="1"/>
        <xdr:cNvSpPr>
          <a:spLocks noChangeAspect="1" noChangeArrowheads="1"/>
        </xdr:cNvSpPr>
      </xdr:nvSpPr>
      <xdr:spPr bwMode="auto">
        <a:xfrm>
          <a:off x="6797615" y="567726"/>
          <a:ext cx="312156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869715</xdr:colOff>
      <xdr:row>4</xdr:row>
      <xdr:rowOff>276226</xdr:rowOff>
    </xdr:to>
    <xdr:sp macro="" textlink="">
      <xdr:nvSpPr>
        <xdr:cNvPr id="1728" name="AutoShape 1" hidden="1"/>
        <xdr:cNvSpPr>
          <a:spLocks noChangeAspect="1" noChangeArrowheads="1"/>
        </xdr:cNvSpPr>
      </xdr:nvSpPr>
      <xdr:spPr bwMode="auto">
        <a:xfrm>
          <a:off x="6797615" y="605826"/>
          <a:ext cx="302631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888765</xdr:colOff>
      <xdr:row>4</xdr:row>
      <xdr:rowOff>238126</xdr:rowOff>
    </xdr:to>
    <xdr:sp macro="" textlink="">
      <xdr:nvSpPr>
        <xdr:cNvPr id="1729" name="AutoShape 1" hidden="1"/>
        <xdr:cNvSpPr>
          <a:spLocks noChangeAspect="1" noChangeArrowheads="1"/>
        </xdr:cNvSpPr>
      </xdr:nvSpPr>
      <xdr:spPr bwMode="auto">
        <a:xfrm>
          <a:off x="6797615" y="567726"/>
          <a:ext cx="304536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793515</xdr:colOff>
      <xdr:row>4</xdr:row>
      <xdr:rowOff>276226</xdr:rowOff>
    </xdr:to>
    <xdr:sp macro="" textlink="">
      <xdr:nvSpPr>
        <xdr:cNvPr id="1730" name="AutoShape 1" hidden="1"/>
        <xdr:cNvSpPr>
          <a:spLocks noChangeAspect="1" noChangeArrowheads="1"/>
        </xdr:cNvSpPr>
      </xdr:nvSpPr>
      <xdr:spPr bwMode="auto">
        <a:xfrm>
          <a:off x="6797615" y="605826"/>
          <a:ext cx="295011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793515</xdr:colOff>
      <xdr:row>4</xdr:row>
      <xdr:rowOff>238126</xdr:rowOff>
    </xdr:to>
    <xdr:sp macro="" textlink="">
      <xdr:nvSpPr>
        <xdr:cNvPr id="1731" name="AutoShape 1" hidden="1"/>
        <xdr:cNvSpPr>
          <a:spLocks noChangeAspect="1" noChangeArrowheads="1"/>
        </xdr:cNvSpPr>
      </xdr:nvSpPr>
      <xdr:spPr bwMode="auto">
        <a:xfrm>
          <a:off x="6797615" y="567726"/>
          <a:ext cx="295011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793515</xdr:colOff>
      <xdr:row>4</xdr:row>
      <xdr:rowOff>238126</xdr:rowOff>
    </xdr:to>
    <xdr:sp macro="" textlink="">
      <xdr:nvSpPr>
        <xdr:cNvPr id="1732" name="AutoShape 1" hidden="1"/>
        <xdr:cNvSpPr>
          <a:spLocks noChangeAspect="1" noChangeArrowheads="1"/>
        </xdr:cNvSpPr>
      </xdr:nvSpPr>
      <xdr:spPr bwMode="auto">
        <a:xfrm>
          <a:off x="6797615" y="567726"/>
          <a:ext cx="295011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888765</xdr:colOff>
      <xdr:row>4</xdr:row>
      <xdr:rowOff>238126</xdr:rowOff>
    </xdr:to>
    <xdr:sp macro="" textlink="">
      <xdr:nvSpPr>
        <xdr:cNvPr id="1733" name="AutoShape 1" hidden="1"/>
        <xdr:cNvSpPr>
          <a:spLocks noChangeAspect="1" noChangeArrowheads="1"/>
        </xdr:cNvSpPr>
      </xdr:nvSpPr>
      <xdr:spPr bwMode="auto">
        <a:xfrm>
          <a:off x="6797615" y="567726"/>
          <a:ext cx="304536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204355</xdr:rowOff>
    </xdr:from>
    <xdr:to>
      <xdr:col>7</xdr:col>
      <xdr:colOff>793515</xdr:colOff>
      <xdr:row>4</xdr:row>
      <xdr:rowOff>185306</xdr:rowOff>
    </xdr:to>
    <xdr:sp macro="" textlink="">
      <xdr:nvSpPr>
        <xdr:cNvPr id="1734" name="AutoShape 1" hidden="1"/>
        <xdr:cNvSpPr>
          <a:spLocks noChangeAspect="1" noChangeArrowheads="1"/>
        </xdr:cNvSpPr>
      </xdr:nvSpPr>
      <xdr:spPr bwMode="auto">
        <a:xfrm>
          <a:off x="6797615" y="514906"/>
          <a:ext cx="295011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964965</xdr:colOff>
      <xdr:row>4</xdr:row>
      <xdr:rowOff>238126</xdr:rowOff>
    </xdr:to>
    <xdr:sp macro="" textlink="">
      <xdr:nvSpPr>
        <xdr:cNvPr id="1735" name="AutoShape 1" hidden="1"/>
        <xdr:cNvSpPr>
          <a:spLocks noChangeAspect="1" noChangeArrowheads="1"/>
        </xdr:cNvSpPr>
      </xdr:nvSpPr>
      <xdr:spPr bwMode="auto">
        <a:xfrm>
          <a:off x="6797615" y="567726"/>
          <a:ext cx="312156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869715</xdr:colOff>
      <xdr:row>4</xdr:row>
      <xdr:rowOff>276226</xdr:rowOff>
    </xdr:to>
    <xdr:sp macro="" textlink="">
      <xdr:nvSpPr>
        <xdr:cNvPr id="1736" name="AutoShape 1" hidden="1"/>
        <xdr:cNvSpPr>
          <a:spLocks noChangeAspect="1" noChangeArrowheads="1"/>
        </xdr:cNvSpPr>
      </xdr:nvSpPr>
      <xdr:spPr bwMode="auto">
        <a:xfrm>
          <a:off x="6797615" y="605826"/>
          <a:ext cx="302631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869715</xdr:colOff>
      <xdr:row>4</xdr:row>
      <xdr:rowOff>238126</xdr:rowOff>
    </xdr:to>
    <xdr:sp macro="" textlink="">
      <xdr:nvSpPr>
        <xdr:cNvPr id="1737" name="AutoShape 1" hidden="1"/>
        <xdr:cNvSpPr>
          <a:spLocks noChangeAspect="1" noChangeArrowheads="1"/>
        </xdr:cNvSpPr>
      </xdr:nvSpPr>
      <xdr:spPr bwMode="auto">
        <a:xfrm>
          <a:off x="6797615" y="567726"/>
          <a:ext cx="302631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869715</xdr:colOff>
      <xdr:row>4</xdr:row>
      <xdr:rowOff>238126</xdr:rowOff>
    </xdr:to>
    <xdr:sp macro="" textlink="">
      <xdr:nvSpPr>
        <xdr:cNvPr id="1738" name="AutoShape 1" hidden="1"/>
        <xdr:cNvSpPr>
          <a:spLocks noChangeAspect="1" noChangeArrowheads="1"/>
        </xdr:cNvSpPr>
      </xdr:nvSpPr>
      <xdr:spPr bwMode="auto">
        <a:xfrm>
          <a:off x="6797615" y="567726"/>
          <a:ext cx="302631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964965</xdr:colOff>
      <xdr:row>4</xdr:row>
      <xdr:rowOff>238126</xdr:rowOff>
    </xdr:to>
    <xdr:sp macro="" textlink="">
      <xdr:nvSpPr>
        <xdr:cNvPr id="1739" name="AutoShape 1" hidden="1"/>
        <xdr:cNvSpPr>
          <a:spLocks noChangeAspect="1" noChangeArrowheads="1"/>
        </xdr:cNvSpPr>
      </xdr:nvSpPr>
      <xdr:spPr bwMode="auto">
        <a:xfrm>
          <a:off x="6797615" y="567726"/>
          <a:ext cx="312156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869715</xdr:colOff>
      <xdr:row>4</xdr:row>
      <xdr:rowOff>276226</xdr:rowOff>
    </xdr:to>
    <xdr:sp macro="" textlink="">
      <xdr:nvSpPr>
        <xdr:cNvPr id="1740" name="AutoShape 1" hidden="1"/>
        <xdr:cNvSpPr>
          <a:spLocks noChangeAspect="1" noChangeArrowheads="1"/>
        </xdr:cNvSpPr>
      </xdr:nvSpPr>
      <xdr:spPr bwMode="auto">
        <a:xfrm>
          <a:off x="6797615" y="605826"/>
          <a:ext cx="302631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887763</xdr:colOff>
      <xdr:row>4</xdr:row>
      <xdr:rowOff>238126</xdr:rowOff>
    </xdr:to>
    <xdr:sp macro="" textlink="">
      <xdr:nvSpPr>
        <xdr:cNvPr id="1741" name="AutoShape 1" hidden="1"/>
        <xdr:cNvSpPr>
          <a:spLocks noChangeAspect="1" noChangeArrowheads="1"/>
        </xdr:cNvSpPr>
      </xdr:nvSpPr>
      <xdr:spPr bwMode="auto">
        <a:xfrm>
          <a:off x="6797615" y="567726"/>
          <a:ext cx="304436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792513</xdr:colOff>
      <xdr:row>4</xdr:row>
      <xdr:rowOff>276226</xdr:rowOff>
    </xdr:to>
    <xdr:sp macro="" textlink="">
      <xdr:nvSpPr>
        <xdr:cNvPr id="1742" name="AutoShape 1" hidden="1"/>
        <xdr:cNvSpPr>
          <a:spLocks noChangeAspect="1" noChangeArrowheads="1"/>
        </xdr:cNvSpPr>
      </xdr:nvSpPr>
      <xdr:spPr bwMode="auto">
        <a:xfrm>
          <a:off x="6797615" y="605826"/>
          <a:ext cx="29491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792513</xdr:colOff>
      <xdr:row>4</xdr:row>
      <xdr:rowOff>238126</xdr:rowOff>
    </xdr:to>
    <xdr:sp macro="" textlink="">
      <xdr:nvSpPr>
        <xdr:cNvPr id="1743" name="AutoShape 1" hidden="1"/>
        <xdr:cNvSpPr>
          <a:spLocks noChangeAspect="1" noChangeArrowheads="1"/>
        </xdr:cNvSpPr>
      </xdr:nvSpPr>
      <xdr:spPr bwMode="auto">
        <a:xfrm>
          <a:off x="6797615" y="567726"/>
          <a:ext cx="29491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792513</xdr:colOff>
      <xdr:row>4</xdr:row>
      <xdr:rowOff>238126</xdr:rowOff>
    </xdr:to>
    <xdr:sp macro="" textlink="">
      <xdr:nvSpPr>
        <xdr:cNvPr id="1744" name="AutoShape 1" hidden="1"/>
        <xdr:cNvSpPr>
          <a:spLocks noChangeAspect="1" noChangeArrowheads="1"/>
        </xdr:cNvSpPr>
      </xdr:nvSpPr>
      <xdr:spPr bwMode="auto">
        <a:xfrm>
          <a:off x="6797615" y="567726"/>
          <a:ext cx="29491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887763</xdr:colOff>
      <xdr:row>4</xdr:row>
      <xdr:rowOff>238126</xdr:rowOff>
    </xdr:to>
    <xdr:sp macro="" textlink="">
      <xdr:nvSpPr>
        <xdr:cNvPr id="1745" name="AutoShape 1" hidden="1"/>
        <xdr:cNvSpPr>
          <a:spLocks noChangeAspect="1" noChangeArrowheads="1"/>
        </xdr:cNvSpPr>
      </xdr:nvSpPr>
      <xdr:spPr bwMode="auto">
        <a:xfrm>
          <a:off x="6797615" y="567726"/>
          <a:ext cx="304436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792513</xdr:colOff>
      <xdr:row>4</xdr:row>
      <xdr:rowOff>276226</xdr:rowOff>
    </xdr:to>
    <xdr:sp macro="" textlink="">
      <xdr:nvSpPr>
        <xdr:cNvPr id="1746" name="AutoShape 1" hidden="1"/>
        <xdr:cNvSpPr>
          <a:spLocks noChangeAspect="1" noChangeArrowheads="1"/>
        </xdr:cNvSpPr>
      </xdr:nvSpPr>
      <xdr:spPr bwMode="auto">
        <a:xfrm>
          <a:off x="6797615" y="605826"/>
          <a:ext cx="29491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1747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868713</xdr:colOff>
      <xdr:row>4</xdr:row>
      <xdr:rowOff>276226</xdr:rowOff>
    </xdr:to>
    <xdr:sp macro="" textlink="">
      <xdr:nvSpPr>
        <xdr:cNvPr id="1748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74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75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1751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868713</xdr:colOff>
      <xdr:row>4</xdr:row>
      <xdr:rowOff>276226</xdr:rowOff>
    </xdr:to>
    <xdr:sp macro="" textlink="">
      <xdr:nvSpPr>
        <xdr:cNvPr id="1752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753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754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755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1756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1757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1758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759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760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76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176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1763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1764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63820</xdr:colOff>
      <xdr:row>4</xdr:row>
      <xdr:rowOff>238126</xdr:rowOff>
    </xdr:to>
    <xdr:sp macro="" textlink="">
      <xdr:nvSpPr>
        <xdr:cNvPr id="1765" name="AutoShape 1" hidden="1"/>
        <xdr:cNvSpPr>
          <a:spLocks noChangeAspect="1" noChangeArrowheads="1"/>
        </xdr:cNvSpPr>
      </xdr:nvSpPr>
      <xdr:spPr bwMode="auto">
        <a:xfrm>
          <a:off x="6797615" y="567726"/>
          <a:ext cx="32987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76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76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76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76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77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77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77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1021113</xdr:colOff>
      <xdr:row>4</xdr:row>
      <xdr:rowOff>276226</xdr:rowOff>
    </xdr:to>
    <xdr:sp macro="" textlink="">
      <xdr:nvSpPr>
        <xdr:cNvPr id="1773" name="AutoShape 1" hidden="1"/>
        <xdr:cNvSpPr>
          <a:spLocks noChangeAspect="1" noChangeArrowheads="1"/>
        </xdr:cNvSpPr>
      </xdr:nvSpPr>
      <xdr:spPr bwMode="auto">
        <a:xfrm>
          <a:off x="6797615" y="605826"/>
          <a:ext cx="31777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77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77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77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77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77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77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1780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781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868713</xdr:colOff>
      <xdr:row>4</xdr:row>
      <xdr:rowOff>276226</xdr:rowOff>
    </xdr:to>
    <xdr:sp macro="" textlink="">
      <xdr:nvSpPr>
        <xdr:cNvPr id="1782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783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784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785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78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787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1388053</xdr:colOff>
      <xdr:row>4</xdr:row>
      <xdr:rowOff>218575</xdr:rowOff>
    </xdr:to>
    <xdr:sp macro="" textlink="">
      <xdr:nvSpPr>
        <xdr:cNvPr id="1788" name="AutoShape 1" hidden="1"/>
        <xdr:cNvSpPr>
          <a:spLocks noChangeAspect="1" noChangeArrowheads="1"/>
        </xdr:cNvSpPr>
      </xdr:nvSpPr>
      <xdr:spPr bwMode="auto">
        <a:xfrm>
          <a:off x="957532" y="548175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78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79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79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79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79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79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963962</xdr:colOff>
      <xdr:row>4</xdr:row>
      <xdr:rowOff>238126</xdr:rowOff>
    </xdr:to>
    <xdr:sp macro="" textlink="">
      <xdr:nvSpPr>
        <xdr:cNvPr id="1795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79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868712</xdr:colOff>
      <xdr:row>4</xdr:row>
      <xdr:rowOff>276226</xdr:rowOff>
    </xdr:to>
    <xdr:sp macro="" textlink="">
      <xdr:nvSpPr>
        <xdr:cNvPr id="1797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798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820349</xdr:colOff>
      <xdr:row>4</xdr:row>
      <xdr:rowOff>238126</xdr:rowOff>
    </xdr:to>
    <xdr:sp macro="" textlink="">
      <xdr:nvSpPr>
        <xdr:cNvPr id="1799" name="AutoShape 1" hidden="1"/>
        <xdr:cNvSpPr>
          <a:spLocks noChangeAspect="1" noChangeArrowheads="1"/>
        </xdr:cNvSpPr>
      </xdr:nvSpPr>
      <xdr:spPr bwMode="auto">
        <a:xfrm>
          <a:off x="6797615" y="567726"/>
          <a:ext cx="405525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1021113</xdr:colOff>
      <xdr:row>4</xdr:row>
      <xdr:rowOff>238126</xdr:rowOff>
    </xdr:to>
    <xdr:sp macro="" textlink="">
      <xdr:nvSpPr>
        <xdr:cNvPr id="1800" name="AutoShape 1" hidden="1"/>
        <xdr:cNvSpPr>
          <a:spLocks noChangeAspect="1" noChangeArrowheads="1"/>
        </xdr:cNvSpPr>
      </xdr:nvSpPr>
      <xdr:spPr bwMode="auto">
        <a:xfrm>
          <a:off x="6797615" y="567726"/>
          <a:ext cx="31777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8</xdr:col>
      <xdr:colOff>725099</xdr:colOff>
      <xdr:row>4</xdr:row>
      <xdr:rowOff>276226</xdr:rowOff>
    </xdr:to>
    <xdr:sp macro="" textlink="">
      <xdr:nvSpPr>
        <xdr:cNvPr id="1801" name="AutoShape 1" hidden="1"/>
        <xdr:cNvSpPr>
          <a:spLocks noChangeAspect="1" noChangeArrowheads="1"/>
        </xdr:cNvSpPr>
      </xdr:nvSpPr>
      <xdr:spPr bwMode="auto">
        <a:xfrm>
          <a:off x="6797615" y="605826"/>
          <a:ext cx="396000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1021113</xdr:colOff>
      <xdr:row>4</xdr:row>
      <xdr:rowOff>238126</xdr:rowOff>
    </xdr:to>
    <xdr:sp macro="" textlink="">
      <xdr:nvSpPr>
        <xdr:cNvPr id="1802" name="AutoShape 1" hidden="1"/>
        <xdr:cNvSpPr>
          <a:spLocks noChangeAspect="1" noChangeArrowheads="1"/>
        </xdr:cNvSpPr>
      </xdr:nvSpPr>
      <xdr:spPr bwMode="auto">
        <a:xfrm>
          <a:off x="6797615" y="567726"/>
          <a:ext cx="31777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63820</xdr:colOff>
      <xdr:row>4</xdr:row>
      <xdr:rowOff>238126</xdr:rowOff>
    </xdr:to>
    <xdr:sp macro="" textlink="">
      <xdr:nvSpPr>
        <xdr:cNvPr id="1803" name="AutoShape 1" hidden="1"/>
        <xdr:cNvSpPr>
          <a:spLocks noChangeAspect="1" noChangeArrowheads="1"/>
        </xdr:cNvSpPr>
      </xdr:nvSpPr>
      <xdr:spPr bwMode="auto">
        <a:xfrm>
          <a:off x="6797615" y="567726"/>
          <a:ext cx="32987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1021113</xdr:colOff>
      <xdr:row>4</xdr:row>
      <xdr:rowOff>276226</xdr:rowOff>
    </xdr:to>
    <xdr:sp macro="" textlink="">
      <xdr:nvSpPr>
        <xdr:cNvPr id="1804" name="AutoShape 1" hidden="1"/>
        <xdr:cNvSpPr>
          <a:spLocks noChangeAspect="1" noChangeArrowheads="1"/>
        </xdr:cNvSpPr>
      </xdr:nvSpPr>
      <xdr:spPr bwMode="auto">
        <a:xfrm>
          <a:off x="6797615" y="605826"/>
          <a:ext cx="31777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80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80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0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0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80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1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1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1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1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81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81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963962</xdr:colOff>
      <xdr:row>4</xdr:row>
      <xdr:rowOff>238126</xdr:rowOff>
    </xdr:to>
    <xdr:sp macro="" textlink="">
      <xdr:nvSpPr>
        <xdr:cNvPr id="1816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817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868712</xdr:colOff>
      <xdr:row>4</xdr:row>
      <xdr:rowOff>276226</xdr:rowOff>
    </xdr:to>
    <xdr:sp macro="" textlink="">
      <xdr:nvSpPr>
        <xdr:cNvPr id="1818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81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2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2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2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2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2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2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2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2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2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2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3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3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3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3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3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3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3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3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3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3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1840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841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868713</xdr:colOff>
      <xdr:row>4</xdr:row>
      <xdr:rowOff>276226</xdr:rowOff>
    </xdr:to>
    <xdr:sp macro="" textlink="">
      <xdr:nvSpPr>
        <xdr:cNvPr id="1842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843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4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4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4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4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4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4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5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5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5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5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5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5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5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5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5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5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6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6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6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6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6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6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6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6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6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6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7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7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7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7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1874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875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868713</xdr:colOff>
      <xdr:row>4</xdr:row>
      <xdr:rowOff>276226</xdr:rowOff>
    </xdr:to>
    <xdr:sp macro="" textlink="">
      <xdr:nvSpPr>
        <xdr:cNvPr id="1876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877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7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7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8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8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8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8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8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8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8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8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8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8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9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9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9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9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9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9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9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9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9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89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0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0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0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0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0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0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0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0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1908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90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868713</xdr:colOff>
      <xdr:row>4</xdr:row>
      <xdr:rowOff>276226</xdr:rowOff>
    </xdr:to>
    <xdr:sp macro="" textlink="">
      <xdr:nvSpPr>
        <xdr:cNvPr id="1910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911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1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1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1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1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1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1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1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1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2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2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2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2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2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2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2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2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2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2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3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3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3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3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3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3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3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3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3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3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4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4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4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4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4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4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4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4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4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4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5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5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195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1953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95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868713</xdr:colOff>
      <xdr:row>4</xdr:row>
      <xdr:rowOff>276226</xdr:rowOff>
    </xdr:to>
    <xdr:sp macro="" textlink="">
      <xdr:nvSpPr>
        <xdr:cNvPr id="1955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95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5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5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5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6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6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6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6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6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6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6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6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6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6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7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7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7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7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7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7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7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7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7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7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8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8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8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8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8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8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8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8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8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8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9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9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9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9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9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9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9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199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963962</xdr:colOff>
      <xdr:row>4</xdr:row>
      <xdr:rowOff>238126</xdr:rowOff>
    </xdr:to>
    <xdr:sp macro="" textlink="">
      <xdr:nvSpPr>
        <xdr:cNvPr id="1998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199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868712</xdr:colOff>
      <xdr:row>4</xdr:row>
      <xdr:rowOff>276226</xdr:rowOff>
    </xdr:to>
    <xdr:sp macro="" textlink="">
      <xdr:nvSpPr>
        <xdr:cNvPr id="2000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001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0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0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0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0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0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0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0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0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1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1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1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1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1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1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1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1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1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1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2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2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2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2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2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2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2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2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2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2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3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3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3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3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3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3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3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3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3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3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4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4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4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963962</xdr:colOff>
      <xdr:row>4</xdr:row>
      <xdr:rowOff>238126</xdr:rowOff>
    </xdr:to>
    <xdr:sp macro="" textlink="">
      <xdr:nvSpPr>
        <xdr:cNvPr id="2043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04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868712</xdr:colOff>
      <xdr:row>4</xdr:row>
      <xdr:rowOff>276226</xdr:rowOff>
    </xdr:to>
    <xdr:sp macro="" textlink="">
      <xdr:nvSpPr>
        <xdr:cNvPr id="2045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04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4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4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4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5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5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5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5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5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5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5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5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5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5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6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6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6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6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6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6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6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6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6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6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7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7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7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7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7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7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7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7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7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7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8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8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8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8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8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8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8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08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963962</xdr:colOff>
      <xdr:row>4</xdr:row>
      <xdr:rowOff>238126</xdr:rowOff>
    </xdr:to>
    <xdr:sp macro="" textlink="">
      <xdr:nvSpPr>
        <xdr:cNvPr id="2088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08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868712</xdr:colOff>
      <xdr:row>4</xdr:row>
      <xdr:rowOff>276226</xdr:rowOff>
    </xdr:to>
    <xdr:sp macro="" textlink="">
      <xdr:nvSpPr>
        <xdr:cNvPr id="2090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091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09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09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09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09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09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09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09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09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0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0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0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0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0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0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0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0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0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0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1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1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1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1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1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1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1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1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1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1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2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2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2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2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2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2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2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2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2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2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3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3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3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2133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13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868713</xdr:colOff>
      <xdr:row>4</xdr:row>
      <xdr:rowOff>276226</xdr:rowOff>
    </xdr:to>
    <xdr:sp macro="" textlink="">
      <xdr:nvSpPr>
        <xdr:cNvPr id="2135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13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3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3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3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4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4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4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4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4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4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4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4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4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4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5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5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5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5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5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5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5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5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5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5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6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6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6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6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6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6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6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6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6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6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7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7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7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7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7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7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7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7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2178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17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868713</xdr:colOff>
      <xdr:row>4</xdr:row>
      <xdr:rowOff>276226</xdr:rowOff>
    </xdr:to>
    <xdr:sp macro="" textlink="">
      <xdr:nvSpPr>
        <xdr:cNvPr id="2180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181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8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8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8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8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8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8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8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8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9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9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9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9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9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9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9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9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9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19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20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20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20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20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20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20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20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20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20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20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21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21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21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21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21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21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21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21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21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21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22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22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22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2223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22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868713</xdr:colOff>
      <xdr:row>4</xdr:row>
      <xdr:rowOff>276226</xdr:rowOff>
    </xdr:to>
    <xdr:sp macro="" textlink="">
      <xdr:nvSpPr>
        <xdr:cNvPr id="2225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22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2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2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2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3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3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3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3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3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3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3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3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3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3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4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4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4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4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4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4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4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4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4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4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5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5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5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5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5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5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5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5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5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5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6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6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6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6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6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6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6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6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963962</xdr:colOff>
      <xdr:row>4</xdr:row>
      <xdr:rowOff>238126</xdr:rowOff>
    </xdr:to>
    <xdr:sp macro="" textlink="">
      <xdr:nvSpPr>
        <xdr:cNvPr id="2268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26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868712</xdr:colOff>
      <xdr:row>4</xdr:row>
      <xdr:rowOff>276226</xdr:rowOff>
    </xdr:to>
    <xdr:sp macro="" textlink="">
      <xdr:nvSpPr>
        <xdr:cNvPr id="2270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271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7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7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7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7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7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7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7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7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8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8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8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8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8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8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8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8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8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8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9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9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9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9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9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9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9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9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9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29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0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0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0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0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0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0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0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0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0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0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1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1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1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963962</xdr:colOff>
      <xdr:row>4</xdr:row>
      <xdr:rowOff>238126</xdr:rowOff>
    </xdr:to>
    <xdr:sp macro="" textlink="">
      <xdr:nvSpPr>
        <xdr:cNvPr id="2313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31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868712</xdr:colOff>
      <xdr:row>4</xdr:row>
      <xdr:rowOff>276226</xdr:rowOff>
    </xdr:to>
    <xdr:sp macro="" textlink="">
      <xdr:nvSpPr>
        <xdr:cNvPr id="2315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31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140020</xdr:colOff>
      <xdr:row>4</xdr:row>
      <xdr:rowOff>238126</xdr:rowOff>
    </xdr:to>
    <xdr:sp macro="" textlink="">
      <xdr:nvSpPr>
        <xdr:cNvPr id="2317" name="AutoShape 1" hidden="1"/>
        <xdr:cNvSpPr>
          <a:spLocks noChangeAspect="1" noChangeArrowheads="1"/>
        </xdr:cNvSpPr>
      </xdr:nvSpPr>
      <xdr:spPr bwMode="auto">
        <a:xfrm>
          <a:off x="6797615" y="567726"/>
          <a:ext cx="33749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8</xdr:col>
      <xdr:colOff>44770</xdr:colOff>
      <xdr:row>4</xdr:row>
      <xdr:rowOff>276226</xdr:rowOff>
    </xdr:to>
    <xdr:sp macro="" textlink="">
      <xdr:nvSpPr>
        <xdr:cNvPr id="2318" name="AutoShape 1" hidden="1"/>
        <xdr:cNvSpPr>
          <a:spLocks noChangeAspect="1" noChangeArrowheads="1"/>
        </xdr:cNvSpPr>
      </xdr:nvSpPr>
      <xdr:spPr bwMode="auto">
        <a:xfrm>
          <a:off x="6797615" y="605826"/>
          <a:ext cx="327967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44770</xdr:colOff>
      <xdr:row>4</xdr:row>
      <xdr:rowOff>238126</xdr:rowOff>
    </xdr:to>
    <xdr:sp macro="" textlink="">
      <xdr:nvSpPr>
        <xdr:cNvPr id="2319" name="AutoShape 1" hidden="1"/>
        <xdr:cNvSpPr>
          <a:spLocks noChangeAspect="1" noChangeArrowheads="1"/>
        </xdr:cNvSpPr>
      </xdr:nvSpPr>
      <xdr:spPr bwMode="auto">
        <a:xfrm>
          <a:off x="6797615" y="567726"/>
          <a:ext cx="327967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8</xdr:col>
      <xdr:colOff>44770</xdr:colOff>
      <xdr:row>4</xdr:row>
      <xdr:rowOff>238126</xdr:rowOff>
    </xdr:to>
    <xdr:sp macro="" textlink="">
      <xdr:nvSpPr>
        <xdr:cNvPr id="2320" name="AutoShape 1" hidden="1"/>
        <xdr:cNvSpPr>
          <a:spLocks noChangeAspect="1" noChangeArrowheads="1"/>
        </xdr:cNvSpPr>
      </xdr:nvSpPr>
      <xdr:spPr bwMode="auto">
        <a:xfrm>
          <a:off x="6797615" y="567726"/>
          <a:ext cx="327967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247650</xdr:rowOff>
    </xdr:from>
    <xdr:to>
      <xdr:col>8</xdr:col>
      <xdr:colOff>140020</xdr:colOff>
      <xdr:row>4</xdr:row>
      <xdr:rowOff>228601</xdr:rowOff>
    </xdr:to>
    <xdr:sp macro="" textlink="">
      <xdr:nvSpPr>
        <xdr:cNvPr id="2321" name="AutoShape 1" hidden="1"/>
        <xdr:cNvSpPr>
          <a:spLocks noChangeAspect="1" noChangeArrowheads="1"/>
        </xdr:cNvSpPr>
      </xdr:nvSpPr>
      <xdr:spPr bwMode="auto">
        <a:xfrm>
          <a:off x="6797615" y="558201"/>
          <a:ext cx="33749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8</xdr:col>
      <xdr:colOff>44770</xdr:colOff>
      <xdr:row>4</xdr:row>
      <xdr:rowOff>276226</xdr:rowOff>
    </xdr:to>
    <xdr:sp macro="" textlink="">
      <xdr:nvSpPr>
        <xdr:cNvPr id="2322" name="AutoShape 1" hidden="1"/>
        <xdr:cNvSpPr>
          <a:spLocks noChangeAspect="1" noChangeArrowheads="1"/>
        </xdr:cNvSpPr>
      </xdr:nvSpPr>
      <xdr:spPr bwMode="auto">
        <a:xfrm>
          <a:off x="6797615" y="605826"/>
          <a:ext cx="327967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2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2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2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2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2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2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2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3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3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3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3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3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3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3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3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3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3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4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4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4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4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4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4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4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4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4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4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5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5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5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5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5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5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5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5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5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5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6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6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6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868712</xdr:colOff>
      <xdr:row>4</xdr:row>
      <xdr:rowOff>238126</xdr:rowOff>
    </xdr:to>
    <xdr:sp macro="" textlink="">
      <xdr:nvSpPr>
        <xdr:cNvPr id="236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963962</xdr:colOff>
      <xdr:row>4</xdr:row>
      <xdr:rowOff>238126</xdr:rowOff>
    </xdr:to>
    <xdr:sp macro="" textlink="">
      <xdr:nvSpPr>
        <xdr:cNvPr id="2364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365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868712</xdr:colOff>
      <xdr:row>4</xdr:row>
      <xdr:rowOff>276226</xdr:rowOff>
    </xdr:to>
    <xdr:sp macro="" textlink="">
      <xdr:nvSpPr>
        <xdr:cNvPr id="2366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367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6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6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7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7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7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7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7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7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7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7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7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7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8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8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8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8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8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8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8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8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8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8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9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9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9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9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9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9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9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9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9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39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0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0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0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0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0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0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0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0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0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2409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410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868713</xdr:colOff>
      <xdr:row>4</xdr:row>
      <xdr:rowOff>276226</xdr:rowOff>
    </xdr:to>
    <xdr:sp macro="" textlink="">
      <xdr:nvSpPr>
        <xdr:cNvPr id="2411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412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1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1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1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1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1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1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1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2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2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2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2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2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2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2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2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2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2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3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3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3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3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3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3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3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3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3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3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4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4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4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4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44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45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46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47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48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49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50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51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52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868713</xdr:colOff>
      <xdr:row>4</xdr:row>
      <xdr:rowOff>238126</xdr:rowOff>
    </xdr:to>
    <xdr:sp macro="" textlink="">
      <xdr:nvSpPr>
        <xdr:cNvPr id="2453" name="AutoShape 1" hidden="1"/>
        <xdr:cNvSpPr>
          <a:spLocks noChangeAspect="1" noChangeArrowheads="1"/>
        </xdr:cNvSpPr>
      </xdr:nvSpPr>
      <xdr:spPr bwMode="auto">
        <a:xfrm>
          <a:off x="6797615" y="5677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963963</xdr:colOff>
      <xdr:row>4</xdr:row>
      <xdr:rowOff>238126</xdr:rowOff>
    </xdr:to>
    <xdr:sp macro="" textlink="">
      <xdr:nvSpPr>
        <xdr:cNvPr id="2454" name="AutoShape 1" hidden="1"/>
        <xdr:cNvSpPr>
          <a:spLocks noChangeAspect="1" noChangeArrowheads="1"/>
        </xdr:cNvSpPr>
      </xdr:nvSpPr>
      <xdr:spPr bwMode="auto">
        <a:xfrm>
          <a:off x="6797615" y="567726"/>
          <a:ext cx="31205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455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868713</xdr:colOff>
      <xdr:row>4</xdr:row>
      <xdr:rowOff>276226</xdr:rowOff>
    </xdr:to>
    <xdr:sp macro="" textlink="">
      <xdr:nvSpPr>
        <xdr:cNvPr id="2456" name="AutoShape 1" hidden="1"/>
        <xdr:cNvSpPr>
          <a:spLocks noChangeAspect="1" noChangeArrowheads="1"/>
        </xdr:cNvSpPr>
      </xdr:nvSpPr>
      <xdr:spPr bwMode="auto">
        <a:xfrm>
          <a:off x="6797615" y="605826"/>
          <a:ext cx="30253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457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458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459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460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2461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462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463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46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465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466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467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468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469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470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471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472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473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474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475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2476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477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478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47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2480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481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482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483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484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485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486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487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1388051</xdr:colOff>
      <xdr:row>4</xdr:row>
      <xdr:rowOff>238126</xdr:rowOff>
    </xdr:to>
    <xdr:sp macro="" textlink="">
      <xdr:nvSpPr>
        <xdr:cNvPr id="2488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1388051</xdr:colOff>
      <xdr:row>4</xdr:row>
      <xdr:rowOff>238126</xdr:rowOff>
    </xdr:to>
    <xdr:sp macro="" textlink="">
      <xdr:nvSpPr>
        <xdr:cNvPr id="2489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490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1388051</xdr:colOff>
      <xdr:row>4</xdr:row>
      <xdr:rowOff>276226</xdr:rowOff>
    </xdr:to>
    <xdr:sp macro="" textlink="">
      <xdr:nvSpPr>
        <xdr:cNvPr id="2491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1388051</xdr:colOff>
      <xdr:row>4</xdr:row>
      <xdr:rowOff>238126</xdr:rowOff>
    </xdr:to>
    <xdr:sp macro="" textlink="">
      <xdr:nvSpPr>
        <xdr:cNvPr id="2492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1388051</xdr:colOff>
      <xdr:row>4</xdr:row>
      <xdr:rowOff>238126</xdr:rowOff>
    </xdr:to>
    <xdr:sp macro="" textlink="">
      <xdr:nvSpPr>
        <xdr:cNvPr id="2493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49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1388051</xdr:colOff>
      <xdr:row>4</xdr:row>
      <xdr:rowOff>276226</xdr:rowOff>
    </xdr:to>
    <xdr:sp macro="" textlink="">
      <xdr:nvSpPr>
        <xdr:cNvPr id="2495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496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497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498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2499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500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501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02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2503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04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05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0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507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08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09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10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511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12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13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1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15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16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17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18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19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520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521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22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2523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524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525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2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2527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28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29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30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531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32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33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3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535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36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37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38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39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40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41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42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43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44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45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4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47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48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49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50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51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52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53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5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555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56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57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58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559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60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61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62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63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64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65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6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67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568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569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70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2571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572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573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7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2575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76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77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78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579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80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581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82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583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84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85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8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87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88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89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90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91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92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93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9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95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96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597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598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599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600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601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602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603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604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605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60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607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608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609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610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611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612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2613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61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2615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616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617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618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2619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620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2621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622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2623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24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25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26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27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28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29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30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31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32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33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34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35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36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37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38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39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40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41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42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43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44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45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46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47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48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49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50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51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52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53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54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55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56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57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58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59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60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61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62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63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867209</xdr:colOff>
      <xdr:row>4</xdr:row>
      <xdr:rowOff>238126</xdr:rowOff>
    </xdr:to>
    <xdr:sp macro="" textlink="">
      <xdr:nvSpPr>
        <xdr:cNvPr id="2664" name="AutoShape 1" hidden="1"/>
        <xdr:cNvSpPr>
          <a:spLocks noChangeAspect="1" noChangeArrowheads="1"/>
        </xdr:cNvSpPr>
      </xdr:nvSpPr>
      <xdr:spPr bwMode="auto">
        <a:xfrm>
          <a:off x="6797615" y="567726"/>
          <a:ext cx="302381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962459</xdr:colOff>
      <xdr:row>4</xdr:row>
      <xdr:rowOff>238126</xdr:rowOff>
    </xdr:to>
    <xdr:sp macro="" textlink="">
      <xdr:nvSpPr>
        <xdr:cNvPr id="2665" name="AutoShape 1" hidden="1"/>
        <xdr:cNvSpPr>
          <a:spLocks noChangeAspect="1" noChangeArrowheads="1"/>
        </xdr:cNvSpPr>
      </xdr:nvSpPr>
      <xdr:spPr bwMode="auto">
        <a:xfrm>
          <a:off x="6797615" y="567726"/>
          <a:ext cx="3119063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66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868075</xdr:colOff>
      <xdr:row>4</xdr:row>
      <xdr:rowOff>295275</xdr:rowOff>
    </xdr:to>
    <xdr:sp macro="" textlink="">
      <xdr:nvSpPr>
        <xdr:cNvPr id="2667" name="AutoShape 1" hidden="1"/>
        <xdr:cNvSpPr>
          <a:spLocks noChangeAspect="1" noChangeArrowheads="1"/>
        </xdr:cNvSpPr>
      </xdr:nvSpPr>
      <xdr:spPr bwMode="auto">
        <a:xfrm>
          <a:off x="6797615" y="621102"/>
          <a:ext cx="3024679" cy="916377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668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669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670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671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2672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673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2674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237624</xdr:rowOff>
    </xdr:from>
    <xdr:to>
      <xdr:col>29</xdr:col>
      <xdr:colOff>366131</xdr:colOff>
      <xdr:row>4</xdr:row>
      <xdr:rowOff>218575</xdr:rowOff>
    </xdr:to>
    <xdr:sp macro="" textlink="">
      <xdr:nvSpPr>
        <xdr:cNvPr id="2675" name="AutoShape 1" hidden="1"/>
        <xdr:cNvSpPr>
          <a:spLocks noChangeAspect="1" noChangeArrowheads="1"/>
        </xdr:cNvSpPr>
      </xdr:nvSpPr>
      <xdr:spPr bwMode="auto">
        <a:xfrm>
          <a:off x="30735917" y="548175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1388920</xdr:colOff>
      <xdr:row>4</xdr:row>
      <xdr:rowOff>295275</xdr:rowOff>
    </xdr:to>
    <xdr:sp macro="" textlink="">
      <xdr:nvSpPr>
        <xdr:cNvPr id="2676" name="AutoShape 1" hidden="1"/>
        <xdr:cNvSpPr>
          <a:spLocks noChangeAspect="1" noChangeArrowheads="1"/>
        </xdr:cNvSpPr>
      </xdr:nvSpPr>
      <xdr:spPr bwMode="auto">
        <a:xfrm>
          <a:off x="957532" y="621102"/>
          <a:ext cx="1388920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67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67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67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68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68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68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68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68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68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68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68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68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68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69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69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69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69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69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69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69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69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69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69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0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0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0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0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0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0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0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0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0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0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1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1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1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1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1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1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1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1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2718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2719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2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2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2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2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2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2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2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2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2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2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3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3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3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3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3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3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3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3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3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3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4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4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4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4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4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4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4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4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4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4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238125</xdr:rowOff>
    </xdr:from>
    <xdr:to>
      <xdr:col>7</xdr:col>
      <xdr:colOff>957946</xdr:colOff>
      <xdr:row>4</xdr:row>
      <xdr:rowOff>219076</xdr:rowOff>
    </xdr:to>
    <xdr:sp macro="" textlink="">
      <xdr:nvSpPr>
        <xdr:cNvPr id="2750" name="AutoShape 1" hidden="1"/>
        <xdr:cNvSpPr>
          <a:spLocks noChangeAspect="1" noChangeArrowheads="1"/>
        </xdr:cNvSpPr>
      </xdr:nvSpPr>
      <xdr:spPr bwMode="auto">
        <a:xfrm>
          <a:off x="6797615" y="54867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2751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2752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2753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2754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2755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2756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2757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2758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2759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6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6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2762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2763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2764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2765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2766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2767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2768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2769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2770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2771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7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7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2774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2775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2776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2777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2778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2779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2780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2781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2782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2783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8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8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2786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2787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2788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2789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2790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2791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2792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2793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2794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2795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9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79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2798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2799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800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801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0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0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0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0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0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0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0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0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1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1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1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1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1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1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1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1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1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1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2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2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2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2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2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2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2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2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2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2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3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3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3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3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3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3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3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3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3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3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4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4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4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2843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84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2845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84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4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4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4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5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5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5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5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5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5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5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5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5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5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6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6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6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6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6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6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6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6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6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6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7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7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7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7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7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7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7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7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7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7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8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8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8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8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8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8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8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288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2888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88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2890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891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9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9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9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9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9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9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9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89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0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0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0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0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0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0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0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0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0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0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1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1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1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1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1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1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1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1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1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1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2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2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2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2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2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2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2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2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2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2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3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3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3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2933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93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2935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93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3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3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3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4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4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4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4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4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4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4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4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4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4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5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5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5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5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5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5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5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5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5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5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6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6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6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6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6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6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6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6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6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6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7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7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7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7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7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7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7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7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2978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97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2980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2981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8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8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8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8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8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8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8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8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9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9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9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9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9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9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9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9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9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299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0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0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0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0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0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0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0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0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0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0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1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1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1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1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1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1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1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1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1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1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2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2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2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023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02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3025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02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2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2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2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3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3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3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3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3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3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3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3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3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3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4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4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4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4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4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4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4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4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4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4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5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5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5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5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5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5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5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5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5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5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6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6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6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6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6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6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6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06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068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06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3070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071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7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7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7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7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7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7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7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7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8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8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8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8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8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8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8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8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8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8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9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9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9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9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9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9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9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9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9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09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0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0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0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0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0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0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0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0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0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0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1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1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1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3113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11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3115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11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1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1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1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2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2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2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2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2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2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2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2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2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2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3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3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3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3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3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3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3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3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3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3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4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4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4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4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4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4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4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4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4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4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5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5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5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5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5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5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5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5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3158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15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3160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161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3162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3163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3164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3165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3166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3167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168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3169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17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17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172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3173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3174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3175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3176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3177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3178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3179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3180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3181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8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18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3184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3185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3186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3187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3188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3189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3190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3191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192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3193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19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19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196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3197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3198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3199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3200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3201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3202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3203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204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3205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20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20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208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3209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3210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3211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3212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3213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3214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3215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216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3217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21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21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220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3221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3222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3223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3224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3225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3226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3227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228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3229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23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23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232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3233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3234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3235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3236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3237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3238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3239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3240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3241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24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24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3244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3245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3246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3247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3248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3249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3250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3251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3252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3253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25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25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3256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3257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3258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3259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3260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3261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3262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3263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3264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3265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26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26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3268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3269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3270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3271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3272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3273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3274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3275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276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3277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27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27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280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3281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3282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3283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3284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3285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3286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3287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3288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3289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29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29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3292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3293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3294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3295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3296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3297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3298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3299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300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3301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30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30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304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3305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3306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3307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3308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3309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3310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3311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312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3313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31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31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316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3317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3318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3319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3320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3321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3322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3323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324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3325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326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327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328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3329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3330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3331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3332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3333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3334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3335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336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3337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338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339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340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247650</xdr:rowOff>
    </xdr:from>
    <xdr:to>
      <xdr:col>7</xdr:col>
      <xdr:colOff>862697</xdr:colOff>
      <xdr:row>4</xdr:row>
      <xdr:rowOff>228601</xdr:rowOff>
    </xdr:to>
    <xdr:sp macro="" textlink="">
      <xdr:nvSpPr>
        <xdr:cNvPr id="3341" name="AutoShape 1" hidden="1"/>
        <xdr:cNvSpPr>
          <a:spLocks noChangeAspect="1" noChangeArrowheads="1"/>
        </xdr:cNvSpPr>
      </xdr:nvSpPr>
      <xdr:spPr bwMode="auto">
        <a:xfrm>
          <a:off x="6797615" y="558201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3342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3343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3344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3345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3346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3347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3348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3349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350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351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3352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3353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3354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3355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3356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786496</xdr:colOff>
      <xdr:row>4</xdr:row>
      <xdr:rowOff>238126</xdr:rowOff>
    </xdr:to>
    <xdr:sp macro="" textlink="">
      <xdr:nvSpPr>
        <xdr:cNvPr id="3357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881746</xdr:colOff>
      <xdr:row>4</xdr:row>
      <xdr:rowOff>238126</xdr:rowOff>
    </xdr:to>
    <xdr:sp macro="" textlink="">
      <xdr:nvSpPr>
        <xdr:cNvPr id="3358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786496</xdr:colOff>
      <xdr:row>4</xdr:row>
      <xdr:rowOff>276226</xdr:rowOff>
    </xdr:to>
    <xdr:sp macro="" textlink="">
      <xdr:nvSpPr>
        <xdr:cNvPr id="3359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3360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3361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362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862696</xdr:colOff>
      <xdr:row>4</xdr:row>
      <xdr:rowOff>238126</xdr:rowOff>
    </xdr:to>
    <xdr:sp macro="" textlink="">
      <xdr:nvSpPr>
        <xdr:cNvPr id="3363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957946</xdr:colOff>
      <xdr:row>4</xdr:row>
      <xdr:rowOff>238126</xdr:rowOff>
    </xdr:to>
    <xdr:sp macro="" textlink="">
      <xdr:nvSpPr>
        <xdr:cNvPr id="3364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862696</xdr:colOff>
      <xdr:row>4</xdr:row>
      <xdr:rowOff>276226</xdr:rowOff>
    </xdr:to>
    <xdr:sp macro="" textlink="">
      <xdr:nvSpPr>
        <xdr:cNvPr id="3365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881747</xdr:colOff>
      <xdr:row>4</xdr:row>
      <xdr:rowOff>238126</xdr:rowOff>
    </xdr:to>
    <xdr:sp macro="" textlink="">
      <xdr:nvSpPr>
        <xdr:cNvPr id="3366" name="AutoShape 1" hidden="1"/>
        <xdr:cNvSpPr>
          <a:spLocks noChangeAspect="1" noChangeArrowheads="1"/>
        </xdr:cNvSpPr>
      </xdr:nvSpPr>
      <xdr:spPr bwMode="auto">
        <a:xfrm>
          <a:off x="6797615" y="567726"/>
          <a:ext cx="30383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3367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3368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786497</xdr:colOff>
      <xdr:row>4</xdr:row>
      <xdr:rowOff>238126</xdr:rowOff>
    </xdr:to>
    <xdr:sp macro="" textlink="">
      <xdr:nvSpPr>
        <xdr:cNvPr id="3369" name="AutoShape 1" hidden="1"/>
        <xdr:cNvSpPr>
          <a:spLocks noChangeAspect="1" noChangeArrowheads="1"/>
        </xdr:cNvSpPr>
      </xdr:nvSpPr>
      <xdr:spPr bwMode="auto">
        <a:xfrm>
          <a:off x="6797615" y="5677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5195</xdr:rowOff>
    </xdr:from>
    <xdr:to>
      <xdr:col>7</xdr:col>
      <xdr:colOff>881747</xdr:colOff>
      <xdr:row>4</xdr:row>
      <xdr:rowOff>303934</xdr:rowOff>
    </xdr:to>
    <xdr:sp macro="" textlink="">
      <xdr:nvSpPr>
        <xdr:cNvPr id="3370" name="AutoShape 1" hidden="1"/>
        <xdr:cNvSpPr>
          <a:spLocks noChangeAspect="1" noChangeArrowheads="1"/>
        </xdr:cNvSpPr>
      </xdr:nvSpPr>
      <xdr:spPr bwMode="auto">
        <a:xfrm>
          <a:off x="6797615" y="626297"/>
          <a:ext cx="3038351" cy="919841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786497</xdr:colOff>
      <xdr:row>4</xdr:row>
      <xdr:rowOff>276226</xdr:rowOff>
    </xdr:to>
    <xdr:sp macro="" textlink="">
      <xdr:nvSpPr>
        <xdr:cNvPr id="3371" name="AutoShape 1" hidden="1"/>
        <xdr:cNvSpPr>
          <a:spLocks noChangeAspect="1" noChangeArrowheads="1"/>
        </xdr:cNvSpPr>
      </xdr:nvSpPr>
      <xdr:spPr bwMode="auto">
        <a:xfrm>
          <a:off x="6797615" y="605826"/>
          <a:ext cx="29431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372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862697</xdr:colOff>
      <xdr:row>4</xdr:row>
      <xdr:rowOff>276226</xdr:rowOff>
    </xdr:to>
    <xdr:sp macro="" textlink="">
      <xdr:nvSpPr>
        <xdr:cNvPr id="3373" name="AutoShape 1" hidden="1"/>
        <xdr:cNvSpPr>
          <a:spLocks noChangeAspect="1" noChangeArrowheads="1"/>
        </xdr:cNvSpPr>
      </xdr:nvSpPr>
      <xdr:spPr bwMode="auto">
        <a:xfrm>
          <a:off x="6797615" y="6058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374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862697</xdr:colOff>
      <xdr:row>4</xdr:row>
      <xdr:rowOff>238126</xdr:rowOff>
    </xdr:to>
    <xdr:sp macro="" textlink="">
      <xdr:nvSpPr>
        <xdr:cNvPr id="3375" name="AutoShape 1" hidden="1"/>
        <xdr:cNvSpPr>
          <a:spLocks noChangeAspect="1" noChangeArrowheads="1"/>
        </xdr:cNvSpPr>
      </xdr:nvSpPr>
      <xdr:spPr bwMode="auto">
        <a:xfrm>
          <a:off x="6797615" y="567726"/>
          <a:ext cx="301930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957947</xdr:colOff>
      <xdr:row>4</xdr:row>
      <xdr:rowOff>238126</xdr:rowOff>
    </xdr:to>
    <xdr:sp macro="" textlink="">
      <xdr:nvSpPr>
        <xdr:cNvPr id="3376" name="AutoShape 1" hidden="1"/>
        <xdr:cNvSpPr>
          <a:spLocks noChangeAspect="1" noChangeArrowheads="1"/>
        </xdr:cNvSpPr>
      </xdr:nvSpPr>
      <xdr:spPr bwMode="auto">
        <a:xfrm>
          <a:off x="6797615" y="567726"/>
          <a:ext cx="31145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5195</xdr:rowOff>
    </xdr:from>
    <xdr:to>
      <xdr:col>7</xdr:col>
      <xdr:colOff>862697</xdr:colOff>
      <xdr:row>4</xdr:row>
      <xdr:rowOff>303934</xdr:rowOff>
    </xdr:to>
    <xdr:sp macro="" textlink="">
      <xdr:nvSpPr>
        <xdr:cNvPr id="3377" name="AutoShape 1" hidden="1"/>
        <xdr:cNvSpPr>
          <a:spLocks noChangeAspect="1" noChangeArrowheads="1"/>
        </xdr:cNvSpPr>
      </xdr:nvSpPr>
      <xdr:spPr bwMode="auto">
        <a:xfrm>
          <a:off x="6797615" y="626297"/>
          <a:ext cx="3019301" cy="919841"/>
        </a:xfrm>
        <a:prstGeom prst="rect">
          <a:avLst/>
        </a:prstGeom>
        <a:noFill/>
      </xdr:spPr>
      <xdr:txBody>
        <a:bodyPr/>
        <a:lstStyle/>
        <a:p>
          <a:endParaRPr lang="pt-BR"/>
        </a:p>
      </xdr:txBody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378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379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380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381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382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383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384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385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386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387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388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389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390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391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392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393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394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395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396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397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398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399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00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401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02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403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04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05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06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407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08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409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10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11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12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413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14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15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16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17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18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19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20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21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22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23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24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25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26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27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28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29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30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31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32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33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34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797042</xdr:colOff>
      <xdr:row>4</xdr:row>
      <xdr:rowOff>238126</xdr:rowOff>
    </xdr:to>
    <xdr:sp macro="" textlink="">
      <xdr:nvSpPr>
        <xdr:cNvPr id="3435" name="AutoShape 1" hidden="1"/>
        <xdr:cNvSpPr>
          <a:spLocks noChangeAspect="1" noChangeArrowheads="1"/>
        </xdr:cNvSpPr>
      </xdr:nvSpPr>
      <xdr:spPr bwMode="auto">
        <a:xfrm>
          <a:off x="6797615" y="567726"/>
          <a:ext cx="2344138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797042</xdr:colOff>
      <xdr:row>4</xdr:row>
      <xdr:rowOff>238126</xdr:rowOff>
    </xdr:to>
    <xdr:sp macro="" textlink="">
      <xdr:nvSpPr>
        <xdr:cNvPr id="3436" name="AutoShape 1" hidden="1"/>
        <xdr:cNvSpPr>
          <a:spLocks noChangeAspect="1" noChangeArrowheads="1"/>
        </xdr:cNvSpPr>
      </xdr:nvSpPr>
      <xdr:spPr bwMode="auto">
        <a:xfrm>
          <a:off x="6797615" y="567726"/>
          <a:ext cx="2344138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797042</xdr:colOff>
      <xdr:row>4</xdr:row>
      <xdr:rowOff>238126</xdr:rowOff>
    </xdr:to>
    <xdr:sp macro="" textlink="">
      <xdr:nvSpPr>
        <xdr:cNvPr id="3437" name="AutoShape 1" hidden="1"/>
        <xdr:cNvSpPr>
          <a:spLocks noChangeAspect="1" noChangeArrowheads="1"/>
        </xdr:cNvSpPr>
      </xdr:nvSpPr>
      <xdr:spPr bwMode="auto">
        <a:xfrm>
          <a:off x="6797615" y="567726"/>
          <a:ext cx="2344138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797042</xdr:colOff>
      <xdr:row>4</xdr:row>
      <xdr:rowOff>276226</xdr:rowOff>
    </xdr:to>
    <xdr:sp macro="" textlink="">
      <xdr:nvSpPr>
        <xdr:cNvPr id="3438" name="AutoShape 1" hidden="1"/>
        <xdr:cNvSpPr>
          <a:spLocks noChangeAspect="1" noChangeArrowheads="1"/>
        </xdr:cNvSpPr>
      </xdr:nvSpPr>
      <xdr:spPr bwMode="auto">
        <a:xfrm>
          <a:off x="6797615" y="605826"/>
          <a:ext cx="2344138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39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440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41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42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43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444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45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446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47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48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49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450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51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452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53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54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55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456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57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458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59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60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61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462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237624</xdr:rowOff>
    </xdr:from>
    <xdr:to>
      <xdr:col>26</xdr:col>
      <xdr:colOff>797907</xdr:colOff>
      <xdr:row>4</xdr:row>
      <xdr:rowOff>218575</xdr:rowOff>
    </xdr:to>
    <xdr:sp macro="" textlink="">
      <xdr:nvSpPr>
        <xdr:cNvPr id="3463" name="AutoShape 1" hidden="1"/>
        <xdr:cNvSpPr>
          <a:spLocks noChangeAspect="1" noChangeArrowheads="1"/>
        </xdr:cNvSpPr>
      </xdr:nvSpPr>
      <xdr:spPr bwMode="auto">
        <a:xfrm>
          <a:off x="6797615" y="548175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64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65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66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67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68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69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70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71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72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73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74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75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76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77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78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79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80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81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82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83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84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85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486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87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88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89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490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91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492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93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94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95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496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97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498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499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00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01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502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03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504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05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06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07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508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09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10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11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12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13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14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15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16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17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18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19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20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21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22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23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24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25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26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27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28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29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30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531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32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33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34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535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36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537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38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39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40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541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42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543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44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45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46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547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48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549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50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51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26</xdr:col>
      <xdr:colOff>797907</xdr:colOff>
      <xdr:row>4</xdr:row>
      <xdr:rowOff>238126</xdr:rowOff>
    </xdr:to>
    <xdr:sp macro="" textlink="">
      <xdr:nvSpPr>
        <xdr:cNvPr id="3552" name="AutoShape 1" hidden="1"/>
        <xdr:cNvSpPr>
          <a:spLocks noChangeAspect="1" noChangeArrowheads="1"/>
        </xdr:cNvSpPr>
      </xdr:nvSpPr>
      <xdr:spPr bwMode="auto">
        <a:xfrm>
          <a:off x="6797615" y="5677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26</xdr:col>
      <xdr:colOff>797907</xdr:colOff>
      <xdr:row>4</xdr:row>
      <xdr:rowOff>276226</xdr:rowOff>
    </xdr:to>
    <xdr:sp macro="" textlink="">
      <xdr:nvSpPr>
        <xdr:cNvPr id="3553" name="AutoShape 1" hidden="1"/>
        <xdr:cNvSpPr>
          <a:spLocks noChangeAspect="1" noChangeArrowheads="1"/>
        </xdr:cNvSpPr>
      </xdr:nvSpPr>
      <xdr:spPr bwMode="auto">
        <a:xfrm>
          <a:off x="6797615" y="605826"/>
          <a:ext cx="23442247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246283</xdr:rowOff>
    </xdr:from>
    <xdr:to>
      <xdr:col>26</xdr:col>
      <xdr:colOff>754611</xdr:colOff>
      <xdr:row>4</xdr:row>
      <xdr:rowOff>227234</xdr:rowOff>
    </xdr:to>
    <xdr:sp macro="" textlink="">
      <xdr:nvSpPr>
        <xdr:cNvPr id="3554" name="AutoShape 1" hidden="1"/>
        <xdr:cNvSpPr>
          <a:spLocks noChangeAspect="1" noChangeArrowheads="1"/>
        </xdr:cNvSpPr>
      </xdr:nvSpPr>
      <xdr:spPr bwMode="auto">
        <a:xfrm>
          <a:off x="6797615" y="556834"/>
          <a:ext cx="2339895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789970</xdr:colOff>
      <xdr:row>4</xdr:row>
      <xdr:rowOff>238126</xdr:rowOff>
    </xdr:to>
    <xdr:sp macro="" textlink="">
      <xdr:nvSpPr>
        <xdr:cNvPr id="3555" name="AutoShape 1" hidden="1"/>
        <xdr:cNvSpPr>
          <a:spLocks noChangeAspect="1" noChangeArrowheads="1"/>
        </xdr:cNvSpPr>
      </xdr:nvSpPr>
      <xdr:spPr bwMode="auto">
        <a:xfrm>
          <a:off x="6797615" y="567726"/>
          <a:ext cx="1480789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789970</xdr:colOff>
      <xdr:row>4</xdr:row>
      <xdr:rowOff>238126</xdr:rowOff>
    </xdr:to>
    <xdr:sp macro="" textlink="">
      <xdr:nvSpPr>
        <xdr:cNvPr id="3556" name="AutoShape 1" hidden="1"/>
        <xdr:cNvSpPr>
          <a:spLocks noChangeAspect="1" noChangeArrowheads="1"/>
        </xdr:cNvSpPr>
      </xdr:nvSpPr>
      <xdr:spPr bwMode="auto">
        <a:xfrm>
          <a:off x="6797615" y="567726"/>
          <a:ext cx="1480789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789970</xdr:colOff>
      <xdr:row>4</xdr:row>
      <xdr:rowOff>238126</xdr:rowOff>
    </xdr:to>
    <xdr:sp macro="" textlink="">
      <xdr:nvSpPr>
        <xdr:cNvPr id="3557" name="AutoShape 1" hidden="1"/>
        <xdr:cNvSpPr>
          <a:spLocks noChangeAspect="1" noChangeArrowheads="1"/>
        </xdr:cNvSpPr>
      </xdr:nvSpPr>
      <xdr:spPr bwMode="auto">
        <a:xfrm>
          <a:off x="6797615" y="567726"/>
          <a:ext cx="1480789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789970</xdr:colOff>
      <xdr:row>4</xdr:row>
      <xdr:rowOff>238126</xdr:rowOff>
    </xdr:to>
    <xdr:sp macro="" textlink="">
      <xdr:nvSpPr>
        <xdr:cNvPr id="3558" name="AutoShape 1" hidden="1"/>
        <xdr:cNvSpPr>
          <a:spLocks noChangeAspect="1" noChangeArrowheads="1"/>
        </xdr:cNvSpPr>
      </xdr:nvSpPr>
      <xdr:spPr bwMode="auto">
        <a:xfrm>
          <a:off x="6797615" y="567726"/>
          <a:ext cx="1480789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789970</xdr:colOff>
      <xdr:row>4</xdr:row>
      <xdr:rowOff>238126</xdr:rowOff>
    </xdr:to>
    <xdr:sp macro="" textlink="">
      <xdr:nvSpPr>
        <xdr:cNvPr id="3559" name="AutoShape 1" hidden="1"/>
        <xdr:cNvSpPr>
          <a:spLocks noChangeAspect="1" noChangeArrowheads="1"/>
        </xdr:cNvSpPr>
      </xdr:nvSpPr>
      <xdr:spPr bwMode="auto">
        <a:xfrm>
          <a:off x="6797615" y="567726"/>
          <a:ext cx="1480789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789970</xdr:colOff>
      <xdr:row>4</xdr:row>
      <xdr:rowOff>238126</xdr:rowOff>
    </xdr:to>
    <xdr:sp macro="" textlink="">
      <xdr:nvSpPr>
        <xdr:cNvPr id="3560" name="AutoShape 1" hidden="1"/>
        <xdr:cNvSpPr>
          <a:spLocks noChangeAspect="1" noChangeArrowheads="1"/>
        </xdr:cNvSpPr>
      </xdr:nvSpPr>
      <xdr:spPr bwMode="auto">
        <a:xfrm>
          <a:off x="6797615" y="567726"/>
          <a:ext cx="1480789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789970</xdr:colOff>
      <xdr:row>4</xdr:row>
      <xdr:rowOff>238126</xdr:rowOff>
    </xdr:to>
    <xdr:sp macro="" textlink="">
      <xdr:nvSpPr>
        <xdr:cNvPr id="3561" name="AutoShape 1" hidden="1"/>
        <xdr:cNvSpPr>
          <a:spLocks noChangeAspect="1" noChangeArrowheads="1"/>
        </xdr:cNvSpPr>
      </xdr:nvSpPr>
      <xdr:spPr bwMode="auto">
        <a:xfrm>
          <a:off x="6797615" y="567726"/>
          <a:ext cx="1480789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789970</xdr:colOff>
      <xdr:row>4</xdr:row>
      <xdr:rowOff>238126</xdr:rowOff>
    </xdr:to>
    <xdr:sp macro="" textlink="">
      <xdr:nvSpPr>
        <xdr:cNvPr id="3562" name="AutoShape 1" hidden="1"/>
        <xdr:cNvSpPr>
          <a:spLocks noChangeAspect="1" noChangeArrowheads="1"/>
        </xdr:cNvSpPr>
      </xdr:nvSpPr>
      <xdr:spPr bwMode="auto">
        <a:xfrm>
          <a:off x="6797615" y="567726"/>
          <a:ext cx="1480789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789970</xdr:colOff>
      <xdr:row>4</xdr:row>
      <xdr:rowOff>238126</xdr:rowOff>
    </xdr:to>
    <xdr:sp macro="" textlink="">
      <xdr:nvSpPr>
        <xdr:cNvPr id="3563" name="AutoShape 1" hidden="1"/>
        <xdr:cNvSpPr>
          <a:spLocks noChangeAspect="1" noChangeArrowheads="1"/>
        </xdr:cNvSpPr>
      </xdr:nvSpPr>
      <xdr:spPr bwMode="auto">
        <a:xfrm>
          <a:off x="6797615" y="567726"/>
          <a:ext cx="1480789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789970</xdr:colOff>
      <xdr:row>4</xdr:row>
      <xdr:rowOff>238126</xdr:rowOff>
    </xdr:to>
    <xdr:sp macro="" textlink="">
      <xdr:nvSpPr>
        <xdr:cNvPr id="3564" name="AutoShape 1" hidden="1"/>
        <xdr:cNvSpPr>
          <a:spLocks noChangeAspect="1" noChangeArrowheads="1"/>
        </xdr:cNvSpPr>
      </xdr:nvSpPr>
      <xdr:spPr bwMode="auto">
        <a:xfrm>
          <a:off x="6797615" y="567726"/>
          <a:ext cx="1480789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789970</xdr:colOff>
      <xdr:row>4</xdr:row>
      <xdr:rowOff>238126</xdr:rowOff>
    </xdr:to>
    <xdr:sp macro="" textlink="">
      <xdr:nvSpPr>
        <xdr:cNvPr id="3565" name="AutoShape 1" hidden="1"/>
        <xdr:cNvSpPr>
          <a:spLocks noChangeAspect="1" noChangeArrowheads="1"/>
        </xdr:cNvSpPr>
      </xdr:nvSpPr>
      <xdr:spPr bwMode="auto">
        <a:xfrm>
          <a:off x="6797615" y="567726"/>
          <a:ext cx="1480789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789970</xdr:colOff>
      <xdr:row>4</xdr:row>
      <xdr:rowOff>238126</xdr:rowOff>
    </xdr:to>
    <xdr:sp macro="" textlink="">
      <xdr:nvSpPr>
        <xdr:cNvPr id="3566" name="AutoShape 1" hidden="1"/>
        <xdr:cNvSpPr>
          <a:spLocks noChangeAspect="1" noChangeArrowheads="1"/>
        </xdr:cNvSpPr>
      </xdr:nvSpPr>
      <xdr:spPr bwMode="auto">
        <a:xfrm>
          <a:off x="6797615" y="567726"/>
          <a:ext cx="1480789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789970</xdr:colOff>
      <xdr:row>4</xdr:row>
      <xdr:rowOff>238126</xdr:rowOff>
    </xdr:to>
    <xdr:sp macro="" textlink="">
      <xdr:nvSpPr>
        <xdr:cNvPr id="3567" name="AutoShape 1" hidden="1"/>
        <xdr:cNvSpPr>
          <a:spLocks noChangeAspect="1" noChangeArrowheads="1"/>
        </xdr:cNvSpPr>
      </xdr:nvSpPr>
      <xdr:spPr bwMode="auto">
        <a:xfrm>
          <a:off x="6797615" y="567726"/>
          <a:ext cx="1480789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789970</xdr:colOff>
      <xdr:row>4</xdr:row>
      <xdr:rowOff>238126</xdr:rowOff>
    </xdr:to>
    <xdr:sp macro="" textlink="">
      <xdr:nvSpPr>
        <xdr:cNvPr id="3568" name="AutoShape 1" hidden="1"/>
        <xdr:cNvSpPr>
          <a:spLocks noChangeAspect="1" noChangeArrowheads="1"/>
        </xdr:cNvSpPr>
      </xdr:nvSpPr>
      <xdr:spPr bwMode="auto">
        <a:xfrm>
          <a:off x="6797615" y="567726"/>
          <a:ext cx="1480789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789970</xdr:colOff>
      <xdr:row>4</xdr:row>
      <xdr:rowOff>238126</xdr:rowOff>
    </xdr:to>
    <xdr:sp macro="" textlink="">
      <xdr:nvSpPr>
        <xdr:cNvPr id="3569" name="AutoShape 1" hidden="1"/>
        <xdr:cNvSpPr>
          <a:spLocks noChangeAspect="1" noChangeArrowheads="1"/>
        </xdr:cNvSpPr>
      </xdr:nvSpPr>
      <xdr:spPr bwMode="auto">
        <a:xfrm>
          <a:off x="6797615" y="567726"/>
          <a:ext cx="1480789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789970</xdr:colOff>
      <xdr:row>4</xdr:row>
      <xdr:rowOff>238126</xdr:rowOff>
    </xdr:to>
    <xdr:sp macro="" textlink="">
      <xdr:nvSpPr>
        <xdr:cNvPr id="3570" name="AutoShape 1" hidden="1"/>
        <xdr:cNvSpPr>
          <a:spLocks noChangeAspect="1" noChangeArrowheads="1"/>
        </xdr:cNvSpPr>
      </xdr:nvSpPr>
      <xdr:spPr bwMode="auto">
        <a:xfrm>
          <a:off x="6797615" y="567726"/>
          <a:ext cx="1480789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789970</xdr:colOff>
      <xdr:row>4</xdr:row>
      <xdr:rowOff>238126</xdr:rowOff>
    </xdr:to>
    <xdr:sp macro="" textlink="">
      <xdr:nvSpPr>
        <xdr:cNvPr id="3571" name="AutoShape 1" hidden="1"/>
        <xdr:cNvSpPr>
          <a:spLocks noChangeAspect="1" noChangeArrowheads="1"/>
        </xdr:cNvSpPr>
      </xdr:nvSpPr>
      <xdr:spPr bwMode="auto">
        <a:xfrm>
          <a:off x="6797615" y="567726"/>
          <a:ext cx="1480789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789970</xdr:colOff>
      <xdr:row>4</xdr:row>
      <xdr:rowOff>238126</xdr:rowOff>
    </xdr:to>
    <xdr:sp macro="" textlink="">
      <xdr:nvSpPr>
        <xdr:cNvPr id="3572" name="AutoShape 1" hidden="1"/>
        <xdr:cNvSpPr>
          <a:spLocks noChangeAspect="1" noChangeArrowheads="1"/>
        </xdr:cNvSpPr>
      </xdr:nvSpPr>
      <xdr:spPr bwMode="auto">
        <a:xfrm>
          <a:off x="6797615" y="567726"/>
          <a:ext cx="1480789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789970</xdr:colOff>
      <xdr:row>4</xdr:row>
      <xdr:rowOff>238126</xdr:rowOff>
    </xdr:to>
    <xdr:sp macro="" textlink="">
      <xdr:nvSpPr>
        <xdr:cNvPr id="3573" name="AutoShape 1" hidden="1"/>
        <xdr:cNvSpPr>
          <a:spLocks noChangeAspect="1" noChangeArrowheads="1"/>
        </xdr:cNvSpPr>
      </xdr:nvSpPr>
      <xdr:spPr bwMode="auto">
        <a:xfrm>
          <a:off x="6797615" y="567726"/>
          <a:ext cx="1480789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789970</xdr:colOff>
      <xdr:row>4</xdr:row>
      <xdr:rowOff>238126</xdr:rowOff>
    </xdr:to>
    <xdr:sp macro="" textlink="">
      <xdr:nvSpPr>
        <xdr:cNvPr id="3574" name="AutoShape 1" hidden="1"/>
        <xdr:cNvSpPr>
          <a:spLocks noChangeAspect="1" noChangeArrowheads="1"/>
        </xdr:cNvSpPr>
      </xdr:nvSpPr>
      <xdr:spPr bwMode="auto">
        <a:xfrm>
          <a:off x="6797615" y="567726"/>
          <a:ext cx="1480789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789970</xdr:colOff>
      <xdr:row>4</xdr:row>
      <xdr:rowOff>238126</xdr:rowOff>
    </xdr:to>
    <xdr:sp macro="" textlink="">
      <xdr:nvSpPr>
        <xdr:cNvPr id="3575" name="AutoShape 1" hidden="1"/>
        <xdr:cNvSpPr>
          <a:spLocks noChangeAspect="1" noChangeArrowheads="1"/>
        </xdr:cNvSpPr>
      </xdr:nvSpPr>
      <xdr:spPr bwMode="auto">
        <a:xfrm>
          <a:off x="6797615" y="567726"/>
          <a:ext cx="1480789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787241</xdr:colOff>
      <xdr:row>4</xdr:row>
      <xdr:rowOff>238126</xdr:rowOff>
    </xdr:to>
    <xdr:sp macro="" textlink="">
      <xdr:nvSpPr>
        <xdr:cNvPr id="3576" name="AutoShape 1" hidden="1"/>
        <xdr:cNvSpPr>
          <a:spLocks noChangeAspect="1" noChangeArrowheads="1"/>
        </xdr:cNvSpPr>
      </xdr:nvSpPr>
      <xdr:spPr bwMode="auto">
        <a:xfrm>
          <a:off x="6797615" y="5677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18</xdr:col>
      <xdr:colOff>787241</xdr:colOff>
      <xdr:row>4</xdr:row>
      <xdr:rowOff>276226</xdr:rowOff>
    </xdr:to>
    <xdr:sp macro="" textlink="">
      <xdr:nvSpPr>
        <xdr:cNvPr id="3577" name="AutoShape 1" hidden="1"/>
        <xdr:cNvSpPr>
          <a:spLocks noChangeAspect="1" noChangeArrowheads="1"/>
        </xdr:cNvSpPr>
      </xdr:nvSpPr>
      <xdr:spPr bwMode="auto">
        <a:xfrm>
          <a:off x="6797615" y="6058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787241</xdr:colOff>
      <xdr:row>4</xdr:row>
      <xdr:rowOff>238126</xdr:rowOff>
    </xdr:to>
    <xdr:sp macro="" textlink="">
      <xdr:nvSpPr>
        <xdr:cNvPr id="3578" name="AutoShape 1" hidden="1"/>
        <xdr:cNvSpPr>
          <a:spLocks noChangeAspect="1" noChangeArrowheads="1"/>
        </xdr:cNvSpPr>
      </xdr:nvSpPr>
      <xdr:spPr bwMode="auto">
        <a:xfrm>
          <a:off x="6797615" y="5677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787241</xdr:colOff>
      <xdr:row>4</xdr:row>
      <xdr:rowOff>238126</xdr:rowOff>
    </xdr:to>
    <xdr:sp macro="" textlink="">
      <xdr:nvSpPr>
        <xdr:cNvPr id="3579" name="AutoShape 1" hidden="1"/>
        <xdr:cNvSpPr>
          <a:spLocks noChangeAspect="1" noChangeArrowheads="1"/>
        </xdr:cNvSpPr>
      </xdr:nvSpPr>
      <xdr:spPr bwMode="auto">
        <a:xfrm>
          <a:off x="6797615" y="5677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787241</xdr:colOff>
      <xdr:row>4</xdr:row>
      <xdr:rowOff>238126</xdr:rowOff>
    </xdr:to>
    <xdr:sp macro="" textlink="">
      <xdr:nvSpPr>
        <xdr:cNvPr id="3580" name="AutoShape 1" hidden="1"/>
        <xdr:cNvSpPr>
          <a:spLocks noChangeAspect="1" noChangeArrowheads="1"/>
        </xdr:cNvSpPr>
      </xdr:nvSpPr>
      <xdr:spPr bwMode="auto">
        <a:xfrm>
          <a:off x="6797615" y="5677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18</xdr:col>
      <xdr:colOff>787241</xdr:colOff>
      <xdr:row>4</xdr:row>
      <xdr:rowOff>276226</xdr:rowOff>
    </xdr:to>
    <xdr:sp macro="" textlink="">
      <xdr:nvSpPr>
        <xdr:cNvPr id="3581" name="AutoShape 1" hidden="1"/>
        <xdr:cNvSpPr>
          <a:spLocks noChangeAspect="1" noChangeArrowheads="1"/>
        </xdr:cNvSpPr>
      </xdr:nvSpPr>
      <xdr:spPr bwMode="auto">
        <a:xfrm>
          <a:off x="6797615" y="6058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787241</xdr:colOff>
      <xdr:row>4</xdr:row>
      <xdr:rowOff>238126</xdr:rowOff>
    </xdr:to>
    <xdr:sp macro="" textlink="">
      <xdr:nvSpPr>
        <xdr:cNvPr id="3582" name="AutoShape 1" hidden="1"/>
        <xdr:cNvSpPr>
          <a:spLocks noChangeAspect="1" noChangeArrowheads="1"/>
        </xdr:cNvSpPr>
      </xdr:nvSpPr>
      <xdr:spPr bwMode="auto">
        <a:xfrm>
          <a:off x="6797615" y="5677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18</xdr:col>
      <xdr:colOff>787241</xdr:colOff>
      <xdr:row>4</xdr:row>
      <xdr:rowOff>276226</xdr:rowOff>
    </xdr:to>
    <xdr:sp macro="" textlink="">
      <xdr:nvSpPr>
        <xdr:cNvPr id="3583" name="AutoShape 1" hidden="1"/>
        <xdr:cNvSpPr>
          <a:spLocks noChangeAspect="1" noChangeArrowheads="1"/>
        </xdr:cNvSpPr>
      </xdr:nvSpPr>
      <xdr:spPr bwMode="auto">
        <a:xfrm>
          <a:off x="6797615" y="6058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787241</xdr:colOff>
      <xdr:row>4</xdr:row>
      <xdr:rowOff>238126</xdr:rowOff>
    </xdr:to>
    <xdr:sp macro="" textlink="">
      <xdr:nvSpPr>
        <xdr:cNvPr id="3584" name="AutoShape 1" hidden="1"/>
        <xdr:cNvSpPr>
          <a:spLocks noChangeAspect="1" noChangeArrowheads="1"/>
        </xdr:cNvSpPr>
      </xdr:nvSpPr>
      <xdr:spPr bwMode="auto">
        <a:xfrm>
          <a:off x="6797615" y="5677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787241</xdr:colOff>
      <xdr:row>4</xdr:row>
      <xdr:rowOff>238126</xdr:rowOff>
    </xdr:to>
    <xdr:sp macro="" textlink="">
      <xdr:nvSpPr>
        <xdr:cNvPr id="3585" name="AutoShape 1" hidden="1"/>
        <xdr:cNvSpPr>
          <a:spLocks noChangeAspect="1" noChangeArrowheads="1"/>
        </xdr:cNvSpPr>
      </xdr:nvSpPr>
      <xdr:spPr bwMode="auto">
        <a:xfrm>
          <a:off x="6797615" y="5677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787241</xdr:colOff>
      <xdr:row>4</xdr:row>
      <xdr:rowOff>238126</xdr:rowOff>
    </xdr:to>
    <xdr:sp macro="" textlink="">
      <xdr:nvSpPr>
        <xdr:cNvPr id="3586" name="AutoShape 1" hidden="1"/>
        <xdr:cNvSpPr>
          <a:spLocks noChangeAspect="1" noChangeArrowheads="1"/>
        </xdr:cNvSpPr>
      </xdr:nvSpPr>
      <xdr:spPr bwMode="auto">
        <a:xfrm>
          <a:off x="6797615" y="5677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18</xdr:col>
      <xdr:colOff>787241</xdr:colOff>
      <xdr:row>4</xdr:row>
      <xdr:rowOff>276226</xdr:rowOff>
    </xdr:to>
    <xdr:sp macro="" textlink="">
      <xdr:nvSpPr>
        <xdr:cNvPr id="3587" name="AutoShape 1" hidden="1"/>
        <xdr:cNvSpPr>
          <a:spLocks noChangeAspect="1" noChangeArrowheads="1"/>
        </xdr:cNvSpPr>
      </xdr:nvSpPr>
      <xdr:spPr bwMode="auto">
        <a:xfrm>
          <a:off x="6797615" y="6058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787241</xdr:colOff>
      <xdr:row>4</xdr:row>
      <xdr:rowOff>238126</xdr:rowOff>
    </xdr:to>
    <xdr:sp macro="" textlink="">
      <xdr:nvSpPr>
        <xdr:cNvPr id="3588" name="AutoShape 1" hidden="1"/>
        <xdr:cNvSpPr>
          <a:spLocks noChangeAspect="1" noChangeArrowheads="1"/>
        </xdr:cNvSpPr>
      </xdr:nvSpPr>
      <xdr:spPr bwMode="auto">
        <a:xfrm>
          <a:off x="6797615" y="5677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18</xdr:col>
      <xdr:colOff>787241</xdr:colOff>
      <xdr:row>4</xdr:row>
      <xdr:rowOff>276226</xdr:rowOff>
    </xdr:to>
    <xdr:sp macro="" textlink="">
      <xdr:nvSpPr>
        <xdr:cNvPr id="3589" name="AutoShape 1" hidden="1"/>
        <xdr:cNvSpPr>
          <a:spLocks noChangeAspect="1" noChangeArrowheads="1"/>
        </xdr:cNvSpPr>
      </xdr:nvSpPr>
      <xdr:spPr bwMode="auto">
        <a:xfrm>
          <a:off x="6797615" y="6058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787241</xdr:colOff>
      <xdr:row>4</xdr:row>
      <xdr:rowOff>238126</xdr:rowOff>
    </xdr:to>
    <xdr:sp macro="" textlink="">
      <xdr:nvSpPr>
        <xdr:cNvPr id="3590" name="AutoShape 1" hidden="1"/>
        <xdr:cNvSpPr>
          <a:spLocks noChangeAspect="1" noChangeArrowheads="1"/>
        </xdr:cNvSpPr>
      </xdr:nvSpPr>
      <xdr:spPr bwMode="auto">
        <a:xfrm>
          <a:off x="6797615" y="5677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787241</xdr:colOff>
      <xdr:row>4</xdr:row>
      <xdr:rowOff>238126</xdr:rowOff>
    </xdr:to>
    <xdr:sp macro="" textlink="">
      <xdr:nvSpPr>
        <xdr:cNvPr id="3591" name="AutoShape 1" hidden="1"/>
        <xdr:cNvSpPr>
          <a:spLocks noChangeAspect="1" noChangeArrowheads="1"/>
        </xdr:cNvSpPr>
      </xdr:nvSpPr>
      <xdr:spPr bwMode="auto">
        <a:xfrm>
          <a:off x="6797615" y="5677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787241</xdr:colOff>
      <xdr:row>4</xdr:row>
      <xdr:rowOff>238126</xdr:rowOff>
    </xdr:to>
    <xdr:sp macro="" textlink="">
      <xdr:nvSpPr>
        <xdr:cNvPr id="3592" name="AutoShape 1" hidden="1"/>
        <xdr:cNvSpPr>
          <a:spLocks noChangeAspect="1" noChangeArrowheads="1"/>
        </xdr:cNvSpPr>
      </xdr:nvSpPr>
      <xdr:spPr bwMode="auto">
        <a:xfrm>
          <a:off x="6797615" y="5677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18</xdr:col>
      <xdr:colOff>787241</xdr:colOff>
      <xdr:row>4</xdr:row>
      <xdr:rowOff>276226</xdr:rowOff>
    </xdr:to>
    <xdr:sp macro="" textlink="">
      <xdr:nvSpPr>
        <xdr:cNvPr id="3593" name="AutoShape 1" hidden="1"/>
        <xdr:cNvSpPr>
          <a:spLocks noChangeAspect="1" noChangeArrowheads="1"/>
        </xdr:cNvSpPr>
      </xdr:nvSpPr>
      <xdr:spPr bwMode="auto">
        <a:xfrm>
          <a:off x="6797615" y="6058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787241</xdr:colOff>
      <xdr:row>4</xdr:row>
      <xdr:rowOff>238126</xdr:rowOff>
    </xdr:to>
    <xdr:sp macro="" textlink="">
      <xdr:nvSpPr>
        <xdr:cNvPr id="3594" name="AutoShape 1" hidden="1"/>
        <xdr:cNvSpPr>
          <a:spLocks noChangeAspect="1" noChangeArrowheads="1"/>
        </xdr:cNvSpPr>
      </xdr:nvSpPr>
      <xdr:spPr bwMode="auto">
        <a:xfrm>
          <a:off x="6797615" y="5677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18</xdr:col>
      <xdr:colOff>787241</xdr:colOff>
      <xdr:row>4</xdr:row>
      <xdr:rowOff>276226</xdr:rowOff>
    </xdr:to>
    <xdr:sp macro="" textlink="">
      <xdr:nvSpPr>
        <xdr:cNvPr id="3595" name="AutoShape 1" hidden="1"/>
        <xdr:cNvSpPr>
          <a:spLocks noChangeAspect="1" noChangeArrowheads="1"/>
        </xdr:cNvSpPr>
      </xdr:nvSpPr>
      <xdr:spPr bwMode="auto">
        <a:xfrm>
          <a:off x="6797615" y="6058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787241</xdr:colOff>
      <xdr:row>4</xdr:row>
      <xdr:rowOff>238126</xdr:rowOff>
    </xdr:to>
    <xdr:sp macro="" textlink="">
      <xdr:nvSpPr>
        <xdr:cNvPr id="3596" name="AutoShape 1" hidden="1"/>
        <xdr:cNvSpPr>
          <a:spLocks noChangeAspect="1" noChangeArrowheads="1"/>
        </xdr:cNvSpPr>
      </xdr:nvSpPr>
      <xdr:spPr bwMode="auto">
        <a:xfrm>
          <a:off x="6797615" y="5677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787241</xdr:colOff>
      <xdr:row>4</xdr:row>
      <xdr:rowOff>238126</xdr:rowOff>
    </xdr:to>
    <xdr:sp macro="" textlink="">
      <xdr:nvSpPr>
        <xdr:cNvPr id="3597" name="AutoShape 1" hidden="1"/>
        <xdr:cNvSpPr>
          <a:spLocks noChangeAspect="1" noChangeArrowheads="1"/>
        </xdr:cNvSpPr>
      </xdr:nvSpPr>
      <xdr:spPr bwMode="auto">
        <a:xfrm>
          <a:off x="6797615" y="5677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18</xdr:col>
      <xdr:colOff>787241</xdr:colOff>
      <xdr:row>4</xdr:row>
      <xdr:rowOff>238126</xdr:rowOff>
    </xdr:to>
    <xdr:sp macro="" textlink="">
      <xdr:nvSpPr>
        <xdr:cNvPr id="3598" name="AutoShape 1" hidden="1"/>
        <xdr:cNvSpPr>
          <a:spLocks noChangeAspect="1" noChangeArrowheads="1"/>
        </xdr:cNvSpPr>
      </xdr:nvSpPr>
      <xdr:spPr bwMode="auto">
        <a:xfrm>
          <a:off x="6797615" y="5677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18</xdr:col>
      <xdr:colOff>787241</xdr:colOff>
      <xdr:row>4</xdr:row>
      <xdr:rowOff>276226</xdr:rowOff>
    </xdr:to>
    <xdr:sp macro="" textlink="">
      <xdr:nvSpPr>
        <xdr:cNvPr id="3599" name="AutoShape 1" hidden="1"/>
        <xdr:cNvSpPr>
          <a:spLocks noChangeAspect="1" noChangeArrowheads="1"/>
        </xdr:cNvSpPr>
      </xdr:nvSpPr>
      <xdr:spPr bwMode="auto">
        <a:xfrm>
          <a:off x="6797615" y="605826"/>
          <a:ext cx="1480516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237624</xdr:rowOff>
    </xdr:from>
    <xdr:to>
      <xdr:col>18</xdr:col>
      <xdr:colOff>772926</xdr:colOff>
      <xdr:row>4</xdr:row>
      <xdr:rowOff>218575</xdr:rowOff>
    </xdr:to>
    <xdr:sp macro="" textlink="">
      <xdr:nvSpPr>
        <xdr:cNvPr id="3600" name="AutoShape 1" hidden="1"/>
        <xdr:cNvSpPr>
          <a:spLocks noChangeAspect="1" noChangeArrowheads="1"/>
        </xdr:cNvSpPr>
      </xdr:nvSpPr>
      <xdr:spPr bwMode="auto">
        <a:xfrm>
          <a:off x="6797615" y="548175"/>
          <a:ext cx="147908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601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602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603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604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05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06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607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608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609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10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611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12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13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14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15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16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17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18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19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20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21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22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23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24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25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26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27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28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29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30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31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32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33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34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35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36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37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38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39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40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41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42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43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44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645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646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647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48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1188894</xdr:colOff>
      <xdr:row>4</xdr:row>
      <xdr:rowOff>218575</xdr:rowOff>
    </xdr:to>
    <xdr:sp macro="" textlink="">
      <xdr:nvSpPr>
        <xdr:cNvPr id="3649" name="AutoShape 1" hidden="1"/>
        <xdr:cNvSpPr>
          <a:spLocks noChangeAspect="1" noChangeArrowheads="1"/>
        </xdr:cNvSpPr>
      </xdr:nvSpPr>
      <xdr:spPr bwMode="auto">
        <a:xfrm>
          <a:off x="957532" y="548175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50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51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52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53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54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55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56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57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58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59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60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61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62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63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64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65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66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67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68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69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70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71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72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73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74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75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3676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77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78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79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680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81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3682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83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3684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685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686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687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688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689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690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691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692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693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694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695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696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697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698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699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00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01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702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703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04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05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706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707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08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09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710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711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12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13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714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1188892</xdr:colOff>
      <xdr:row>4</xdr:row>
      <xdr:rowOff>238126</xdr:rowOff>
    </xdr:to>
    <xdr:sp macro="" textlink="">
      <xdr:nvSpPr>
        <xdr:cNvPr id="3715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1188892</xdr:colOff>
      <xdr:row>4</xdr:row>
      <xdr:rowOff>238126</xdr:rowOff>
    </xdr:to>
    <xdr:sp macro="" textlink="">
      <xdr:nvSpPr>
        <xdr:cNvPr id="3716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1284142</xdr:colOff>
      <xdr:row>4</xdr:row>
      <xdr:rowOff>238126</xdr:rowOff>
    </xdr:to>
    <xdr:sp macro="" textlink="">
      <xdr:nvSpPr>
        <xdr:cNvPr id="3717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1188892</xdr:colOff>
      <xdr:row>4</xdr:row>
      <xdr:rowOff>276226</xdr:rowOff>
    </xdr:to>
    <xdr:sp macro="" textlink="">
      <xdr:nvSpPr>
        <xdr:cNvPr id="3718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1188892</xdr:colOff>
      <xdr:row>4</xdr:row>
      <xdr:rowOff>238126</xdr:rowOff>
    </xdr:to>
    <xdr:sp macro="" textlink="">
      <xdr:nvSpPr>
        <xdr:cNvPr id="3719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1188892</xdr:colOff>
      <xdr:row>4</xdr:row>
      <xdr:rowOff>238126</xdr:rowOff>
    </xdr:to>
    <xdr:sp macro="" textlink="">
      <xdr:nvSpPr>
        <xdr:cNvPr id="3720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1284142</xdr:colOff>
      <xdr:row>4</xdr:row>
      <xdr:rowOff>238126</xdr:rowOff>
    </xdr:to>
    <xdr:sp macro="" textlink="">
      <xdr:nvSpPr>
        <xdr:cNvPr id="3721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1188892</xdr:colOff>
      <xdr:row>4</xdr:row>
      <xdr:rowOff>276226</xdr:rowOff>
    </xdr:to>
    <xdr:sp macro="" textlink="">
      <xdr:nvSpPr>
        <xdr:cNvPr id="3722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23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24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725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726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27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28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729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730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31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32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733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734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35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36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737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738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39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40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741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742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43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44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745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746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47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48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749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750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51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52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753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754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55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56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757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758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59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60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761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762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63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64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765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766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67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68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769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770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71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72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773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774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75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76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777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778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79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80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781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782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83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784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785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786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87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88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789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790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91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792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793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794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95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96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797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798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799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800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801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802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03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04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805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806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07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08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809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810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11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12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813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814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15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16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817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818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19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20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821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822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23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24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825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826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27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28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829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830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31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32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833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834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35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36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837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838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39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3840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3841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3842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843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844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845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846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847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3848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3849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3850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851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3852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53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54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3855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3856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57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3858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1284144</xdr:colOff>
      <xdr:row>4</xdr:row>
      <xdr:rowOff>218575</xdr:rowOff>
    </xdr:to>
    <xdr:sp macro="" textlink="">
      <xdr:nvSpPr>
        <xdr:cNvPr id="3859" name="AutoShape 1" hidden="1"/>
        <xdr:cNvSpPr>
          <a:spLocks noChangeAspect="1" noChangeArrowheads="1"/>
        </xdr:cNvSpPr>
      </xdr:nvSpPr>
      <xdr:spPr bwMode="auto">
        <a:xfrm>
          <a:off x="957532" y="548175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1171577</xdr:colOff>
      <xdr:row>4</xdr:row>
      <xdr:rowOff>295275</xdr:rowOff>
    </xdr:to>
    <xdr:sp macro="" textlink="">
      <xdr:nvSpPr>
        <xdr:cNvPr id="3860" name="AutoShape 1" hidden="1"/>
        <xdr:cNvSpPr>
          <a:spLocks noChangeAspect="1" noChangeArrowheads="1"/>
        </xdr:cNvSpPr>
      </xdr:nvSpPr>
      <xdr:spPr bwMode="auto">
        <a:xfrm>
          <a:off x="957532" y="621102"/>
          <a:ext cx="1171577" cy="916377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61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62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63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6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65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6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67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68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6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70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71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72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73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7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75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7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77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78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7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80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81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82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83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8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85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8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87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88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8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90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91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92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93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94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95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96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97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98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899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366131</xdr:colOff>
      <xdr:row>4</xdr:row>
      <xdr:rowOff>238126</xdr:rowOff>
    </xdr:to>
    <xdr:sp macro="" textlink="">
      <xdr:nvSpPr>
        <xdr:cNvPr id="3900" name="AutoShape 1" hidden="1"/>
        <xdr:cNvSpPr>
          <a:spLocks noChangeAspect="1" noChangeArrowheads="1"/>
        </xdr:cNvSpPr>
      </xdr:nvSpPr>
      <xdr:spPr bwMode="auto">
        <a:xfrm>
          <a:off x="30735917" y="567726"/>
          <a:ext cx="1496191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9</xdr:col>
      <xdr:colOff>366760</xdr:colOff>
      <xdr:row>4</xdr:row>
      <xdr:rowOff>238126</xdr:rowOff>
    </xdr:to>
    <xdr:sp macro="" textlink="">
      <xdr:nvSpPr>
        <xdr:cNvPr id="3901" name="AutoShape 1" hidden="1"/>
        <xdr:cNvSpPr>
          <a:spLocks noChangeAspect="1" noChangeArrowheads="1"/>
        </xdr:cNvSpPr>
      </xdr:nvSpPr>
      <xdr:spPr bwMode="auto">
        <a:xfrm>
          <a:off x="6797615" y="567726"/>
          <a:ext cx="467996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2169323</xdr:colOff>
      <xdr:row>4</xdr:row>
      <xdr:rowOff>238126</xdr:rowOff>
    </xdr:to>
    <xdr:sp macro="" textlink="">
      <xdr:nvSpPr>
        <xdr:cNvPr id="3902" name="AutoShape 1" hidden="1"/>
        <xdr:cNvSpPr>
          <a:spLocks noChangeAspect="1" noChangeArrowheads="1"/>
        </xdr:cNvSpPr>
      </xdr:nvSpPr>
      <xdr:spPr bwMode="auto">
        <a:xfrm>
          <a:off x="957532" y="567726"/>
          <a:ext cx="21693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0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2181577</xdr:colOff>
      <xdr:row>4</xdr:row>
      <xdr:rowOff>238126</xdr:rowOff>
    </xdr:to>
    <xdr:sp macro="" textlink="">
      <xdr:nvSpPr>
        <xdr:cNvPr id="3904" name="AutoShape 1" hidden="1"/>
        <xdr:cNvSpPr>
          <a:spLocks noChangeAspect="1" noChangeArrowheads="1"/>
        </xdr:cNvSpPr>
      </xdr:nvSpPr>
      <xdr:spPr bwMode="auto">
        <a:xfrm>
          <a:off x="957532" y="567726"/>
          <a:ext cx="21815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2181577</xdr:colOff>
      <xdr:row>4</xdr:row>
      <xdr:rowOff>238126</xdr:rowOff>
    </xdr:to>
    <xdr:sp macro="" textlink="">
      <xdr:nvSpPr>
        <xdr:cNvPr id="3905" name="AutoShape 1" hidden="1"/>
        <xdr:cNvSpPr>
          <a:spLocks noChangeAspect="1" noChangeArrowheads="1"/>
        </xdr:cNvSpPr>
      </xdr:nvSpPr>
      <xdr:spPr bwMode="auto">
        <a:xfrm>
          <a:off x="957532" y="567726"/>
          <a:ext cx="21815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0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0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0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0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3910" name="AutoShape 1" hidden="1"/>
        <xdr:cNvSpPr>
          <a:spLocks noChangeAspect="1" noChangeArrowheads="1"/>
        </xdr:cNvSpPr>
      </xdr:nvSpPr>
      <xdr:spPr bwMode="auto">
        <a:xfrm>
          <a:off x="957532" y="567726"/>
          <a:ext cx="21434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1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1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2075538</xdr:colOff>
      <xdr:row>4</xdr:row>
      <xdr:rowOff>276226</xdr:rowOff>
    </xdr:to>
    <xdr:sp macro="" textlink="">
      <xdr:nvSpPr>
        <xdr:cNvPr id="3913" name="AutoShape 1" hidden="1"/>
        <xdr:cNvSpPr>
          <a:spLocks noChangeAspect="1" noChangeArrowheads="1"/>
        </xdr:cNvSpPr>
      </xdr:nvSpPr>
      <xdr:spPr bwMode="auto">
        <a:xfrm>
          <a:off x="957532" y="605826"/>
          <a:ext cx="20755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1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3915" name="AutoShape 1" hidden="1"/>
        <xdr:cNvSpPr>
          <a:spLocks noChangeAspect="1" noChangeArrowheads="1"/>
        </xdr:cNvSpPr>
      </xdr:nvSpPr>
      <xdr:spPr bwMode="auto">
        <a:xfrm>
          <a:off x="957532" y="567726"/>
          <a:ext cx="21434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1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1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1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1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2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3921" name="AutoShape 1" hidden="1"/>
        <xdr:cNvSpPr>
          <a:spLocks noChangeAspect="1" noChangeArrowheads="1"/>
        </xdr:cNvSpPr>
      </xdr:nvSpPr>
      <xdr:spPr bwMode="auto">
        <a:xfrm>
          <a:off x="957532" y="567726"/>
          <a:ext cx="21434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3922" name="AutoShape 1" hidden="1"/>
        <xdr:cNvSpPr>
          <a:spLocks noChangeAspect="1" noChangeArrowheads="1"/>
        </xdr:cNvSpPr>
      </xdr:nvSpPr>
      <xdr:spPr bwMode="auto">
        <a:xfrm>
          <a:off x="957532" y="567726"/>
          <a:ext cx="21434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3923" name="AutoShape 1" hidden="1"/>
        <xdr:cNvSpPr>
          <a:spLocks noChangeAspect="1" noChangeArrowheads="1"/>
        </xdr:cNvSpPr>
      </xdr:nvSpPr>
      <xdr:spPr bwMode="auto">
        <a:xfrm>
          <a:off x="957532" y="567726"/>
          <a:ext cx="21434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3924" name="AutoShape 1" hidden="1"/>
        <xdr:cNvSpPr>
          <a:spLocks noChangeAspect="1" noChangeArrowheads="1"/>
        </xdr:cNvSpPr>
      </xdr:nvSpPr>
      <xdr:spPr bwMode="auto">
        <a:xfrm>
          <a:off x="957532" y="567726"/>
          <a:ext cx="21434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3925" name="AutoShape 1" hidden="1"/>
        <xdr:cNvSpPr>
          <a:spLocks noChangeAspect="1" noChangeArrowheads="1"/>
        </xdr:cNvSpPr>
      </xdr:nvSpPr>
      <xdr:spPr bwMode="auto">
        <a:xfrm>
          <a:off x="957532" y="567726"/>
          <a:ext cx="21434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3926" name="AutoShape 1" hidden="1"/>
        <xdr:cNvSpPr>
          <a:spLocks noChangeAspect="1" noChangeArrowheads="1"/>
        </xdr:cNvSpPr>
      </xdr:nvSpPr>
      <xdr:spPr bwMode="auto">
        <a:xfrm>
          <a:off x="957532" y="567726"/>
          <a:ext cx="21434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3927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3928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3929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3930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3931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3932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3933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3934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3935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3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3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3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3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4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3941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3942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3943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3944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580365</xdr:colOff>
      <xdr:row>4</xdr:row>
      <xdr:rowOff>238126</xdr:rowOff>
    </xdr:to>
    <xdr:sp macro="" textlink="">
      <xdr:nvSpPr>
        <xdr:cNvPr id="3945" name="AutoShape 1" hidden="1"/>
        <xdr:cNvSpPr>
          <a:spLocks noChangeAspect="1" noChangeArrowheads="1"/>
        </xdr:cNvSpPr>
      </xdr:nvSpPr>
      <xdr:spPr bwMode="auto">
        <a:xfrm>
          <a:off x="6797615" y="567726"/>
          <a:ext cx="27369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2075538</xdr:colOff>
      <xdr:row>4</xdr:row>
      <xdr:rowOff>238126</xdr:rowOff>
    </xdr:to>
    <xdr:sp macro="" textlink="">
      <xdr:nvSpPr>
        <xdr:cNvPr id="3946" name="AutoShape 1" hidden="1"/>
        <xdr:cNvSpPr>
          <a:spLocks noChangeAspect="1" noChangeArrowheads="1"/>
        </xdr:cNvSpPr>
      </xdr:nvSpPr>
      <xdr:spPr bwMode="auto">
        <a:xfrm>
          <a:off x="957532" y="567726"/>
          <a:ext cx="2075538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485115</xdr:colOff>
      <xdr:row>4</xdr:row>
      <xdr:rowOff>276226</xdr:rowOff>
    </xdr:to>
    <xdr:sp macro="" textlink="">
      <xdr:nvSpPr>
        <xdr:cNvPr id="3947" name="AutoShape 1" hidden="1"/>
        <xdr:cNvSpPr>
          <a:spLocks noChangeAspect="1" noChangeArrowheads="1"/>
        </xdr:cNvSpPr>
      </xdr:nvSpPr>
      <xdr:spPr bwMode="auto">
        <a:xfrm>
          <a:off x="6797615" y="605826"/>
          <a:ext cx="26417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2075538</xdr:colOff>
      <xdr:row>4</xdr:row>
      <xdr:rowOff>238126</xdr:rowOff>
    </xdr:to>
    <xdr:sp macro="" textlink="">
      <xdr:nvSpPr>
        <xdr:cNvPr id="3948" name="AutoShape 1" hidden="1"/>
        <xdr:cNvSpPr>
          <a:spLocks noChangeAspect="1" noChangeArrowheads="1"/>
        </xdr:cNvSpPr>
      </xdr:nvSpPr>
      <xdr:spPr bwMode="auto">
        <a:xfrm>
          <a:off x="957532" y="567726"/>
          <a:ext cx="20755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2169323</xdr:colOff>
      <xdr:row>4</xdr:row>
      <xdr:rowOff>238126</xdr:rowOff>
    </xdr:to>
    <xdr:sp macro="" textlink="">
      <xdr:nvSpPr>
        <xdr:cNvPr id="3949" name="AutoShape 1" hidden="1"/>
        <xdr:cNvSpPr>
          <a:spLocks noChangeAspect="1" noChangeArrowheads="1"/>
        </xdr:cNvSpPr>
      </xdr:nvSpPr>
      <xdr:spPr bwMode="auto">
        <a:xfrm>
          <a:off x="957532" y="567726"/>
          <a:ext cx="21693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2075538</xdr:colOff>
      <xdr:row>4</xdr:row>
      <xdr:rowOff>276226</xdr:rowOff>
    </xdr:to>
    <xdr:sp macro="" textlink="">
      <xdr:nvSpPr>
        <xdr:cNvPr id="3950" name="AutoShape 1" hidden="1"/>
        <xdr:cNvSpPr>
          <a:spLocks noChangeAspect="1" noChangeArrowheads="1"/>
        </xdr:cNvSpPr>
      </xdr:nvSpPr>
      <xdr:spPr bwMode="auto">
        <a:xfrm>
          <a:off x="957532" y="605826"/>
          <a:ext cx="20755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5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5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5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5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5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5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5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5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5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6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396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3962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3963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3964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3965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6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6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6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6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7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7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7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7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7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7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7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7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7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7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8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8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8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8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8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8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3986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3987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3988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3989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9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9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9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9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9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9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9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9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9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399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0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0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0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0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0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0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0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0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0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0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1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1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1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1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1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1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1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1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1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1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4020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4021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4022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4023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2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4025" name="AutoShape 1" hidden="1"/>
        <xdr:cNvSpPr>
          <a:spLocks noChangeAspect="1" noChangeArrowheads="1"/>
        </xdr:cNvSpPr>
      </xdr:nvSpPr>
      <xdr:spPr bwMode="auto">
        <a:xfrm>
          <a:off x="957532" y="567726"/>
          <a:ext cx="21434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2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2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2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2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3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3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3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3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3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3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3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3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4038" name="AutoShape 1" hidden="1"/>
        <xdr:cNvSpPr>
          <a:spLocks noChangeAspect="1" noChangeArrowheads="1"/>
        </xdr:cNvSpPr>
      </xdr:nvSpPr>
      <xdr:spPr bwMode="auto">
        <a:xfrm>
          <a:off x="957532" y="567726"/>
          <a:ext cx="21434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3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4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4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4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4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4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4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4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4047" name="AutoShape 1" hidden="1"/>
        <xdr:cNvSpPr>
          <a:spLocks noChangeAspect="1" noChangeArrowheads="1"/>
        </xdr:cNvSpPr>
      </xdr:nvSpPr>
      <xdr:spPr bwMode="auto">
        <a:xfrm>
          <a:off x="957532" y="567726"/>
          <a:ext cx="21434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4048" name="AutoShape 1" hidden="1"/>
        <xdr:cNvSpPr>
          <a:spLocks noChangeAspect="1" noChangeArrowheads="1"/>
        </xdr:cNvSpPr>
      </xdr:nvSpPr>
      <xdr:spPr bwMode="auto">
        <a:xfrm>
          <a:off x="957532" y="567726"/>
          <a:ext cx="21434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4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4050" name="AutoShape 1" hidden="1"/>
        <xdr:cNvSpPr>
          <a:spLocks noChangeAspect="1" noChangeArrowheads="1"/>
        </xdr:cNvSpPr>
      </xdr:nvSpPr>
      <xdr:spPr bwMode="auto">
        <a:xfrm>
          <a:off x="957532" y="567726"/>
          <a:ext cx="21434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5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5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5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5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5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4056" name="AutoShape 1" hidden="1"/>
        <xdr:cNvSpPr>
          <a:spLocks noChangeAspect="1" noChangeArrowheads="1"/>
        </xdr:cNvSpPr>
      </xdr:nvSpPr>
      <xdr:spPr bwMode="auto">
        <a:xfrm>
          <a:off x="957532" y="567726"/>
          <a:ext cx="21434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4057" name="AutoShape 1" hidden="1"/>
        <xdr:cNvSpPr>
          <a:spLocks noChangeAspect="1" noChangeArrowheads="1"/>
        </xdr:cNvSpPr>
      </xdr:nvSpPr>
      <xdr:spPr bwMode="auto">
        <a:xfrm>
          <a:off x="957532" y="567726"/>
          <a:ext cx="21434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5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4059" name="AutoShape 1" hidden="1"/>
        <xdr:cNvSpPr>
          <a:spLocks noChangeAspect="1" noChangeArrowheads="1"/>
        </xdr:cNvSpPr>
      </xdr:nvSpPr>
      <xdr:spPr bwMode="auto">
        <a:xfrm>
          <a:off x="957532" y="567726"/>
          <a:ext cx="21434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4060" name="AutoShape 1" hidden="1"/>
        <xdr:cNvSpPr>
          <a:spLocks noChangeAspect="1" noChangeArrowheads="1"/>
        </xdr:cNvSpPr>
      </xdr:nvSpPr>
      <xdr:spPr bwMode="auto">
        <a:xfrm>
          <a:off x="957532" y="567726"/>
          <a:ext cx="21434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4061" name="AutoShape 1" hidden="1"/>
        <xdr:cNvSpPr>
          <a:spLocks noChangeAspect="1" noChangeArrowheads="1"/>
        </xdr:cNvSpPr>
      </xdr:nvSpPr>
      <xdr:spPr bwMode="auto">
        <a:xfrm>
          <a:off x="957532" y="567726"/>
          <a:ext cx="21434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2143477</xdr:colOff>
      <xdr:row>4</xdr:row>
      <xdr:rowOff>238126</xdr:rowOff>
    </xdr:to>
    <xdr:sp macro="" textlink="">
      <xdr:nvSpPr>
        <xdr:cNvPr id="4062" name="AutoShape 1" hidden="1"/>
        <xdr:cNvSpPr>
          <a:spLocks noChangeAspect="1" noChangeArrowheads="1"/>
        </xdr:cNvSpPr>
      </xdr:nvSpPr>
      <xdr:spPr bwMode="auto">
        <a:xfrm>
          <a:off x="957532" y="567726"/>
          <a:ext cx="21434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6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6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4065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4066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4067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4068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6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7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7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7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7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7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7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7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7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7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7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8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8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8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8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8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8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8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8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8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8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9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9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9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9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9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9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9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9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9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09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10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10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10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10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10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10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10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10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10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10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4110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111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4112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113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1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1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1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1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1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1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2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2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2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2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2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2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2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2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2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2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3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3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3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3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3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3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3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3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3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3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4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4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4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4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4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4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4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4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4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4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5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5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5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5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5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4155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4156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4157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4158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5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6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6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6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6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6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6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6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6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6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6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7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7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7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7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7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7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7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7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7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7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8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8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8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8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8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8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8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8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8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8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9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9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9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9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9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9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9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9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9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19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4200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201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4202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203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0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0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0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0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0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0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1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1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1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1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1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1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1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1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1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1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2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2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2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2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2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2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2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2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2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2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3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3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3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3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3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3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3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3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3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3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4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4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4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4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24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4245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246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4247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248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4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5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5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5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5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5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5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5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5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5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5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6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6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6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6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6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6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6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6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6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6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7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7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7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7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7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7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7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7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7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7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8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8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8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8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8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8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8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8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8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8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4290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4291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4292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4293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9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9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9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9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9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29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0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0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0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0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0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0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0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0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0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0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1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1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1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1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1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1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1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1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1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1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2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2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2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2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2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2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2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2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2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2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3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3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3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3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3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4335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4336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4337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4338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3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4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4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4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4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4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4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4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4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4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4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5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5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5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5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5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5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5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5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5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5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6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6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6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6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6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6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6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6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6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6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7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7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7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7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7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7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7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7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7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37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4380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381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4382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383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8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8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8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8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8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8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9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9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9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9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9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9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9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9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9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39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0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0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0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0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0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0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0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0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0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0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1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1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1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1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1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1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1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1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1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1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2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2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2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2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2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4425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4426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4427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4428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2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3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3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3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3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3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3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3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3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3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3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4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4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4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4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4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4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4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4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4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4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5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5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5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5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5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5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5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5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5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5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6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6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6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6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6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6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6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6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6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6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4470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471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4472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473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4474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4475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47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447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4478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4479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8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8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8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8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8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8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8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8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8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8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9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9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9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9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9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9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9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9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9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49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0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0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0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0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0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0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0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0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0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0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1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1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1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1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1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1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1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1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1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1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452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4521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522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4523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4524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9</xdr:col>
      <xdr:colOff>366648</xdr:colOff>
      <xdr:row>4</xdr:row>
      <xdr:rowOff>238126</xdr:rowOff>
    </xdr:to>
    <xdr:sp macro="" textlink="">
      <xdr:nvSpPr>
        <xdr:cNvPr id="4525" name="AutoShape 1" hidden="1"/>
        <xdr:cNvSpPr>
          <a:spLocks noChangeAspect="1" noChangeArrowheads="1"/>
        </xdr:cNvSpPr>
      </xdr:nvSpPr>
      <xdr:spPr bwMode="auto">
        <a:xfrm>
          <a:off x="6797615" y="567726"/>
          <a:ext cx="46798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4526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2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2170918</xdr:colOff>
      <xdr:row>4</xdr:row>
      <xdr:rowOff>238126</xdr:rowOff>
    </xdr:to>
    <xdr:sp macro="" textlink="">
      <xdr:nvSpPr>
        <xdr:cNvPr id="4528" name="AutoShape 1" hidden="1"/>
        <xdr:cNvSpPr>
          <a:spLocks noChangeAspect="1" noChangeArrowheads="1"/>
        </xdr:cNvSpPr>
      </xdr:nvSpPr>
      <xdr:spPr bwMode="auto">
        <a:xfrm>
          <a:off x="957532" y="567726"/>
          <a:ext cx="21709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2170918</xdr:colOff>
      <xdr:row>4</xdr:row>
      <xdr:rowOff>238126</xdr:rowOff>
    </xdr:to>
    <xdr:sp macro="" textlink="">
      <xdr:nvSpPr>
        <xdr:cNvPr id="4529" name="AutoShape 1" hidden="1"/>
        <xdr:cNvSpPr>
          <a:spLocks noChangeAspect="1" noChangeArrowheads="1"/>
        </xdr:cNvSpPr>
      </xdr:nvSpPr>
      <xdr:spPr bwMode="auto">
        <a:xfrm>
          <a:off x="957532" y="567726"/>
          <a:ext cx="21709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3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3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3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3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534" name="AutoShape 1" hidden="1"/>
        <xdr:cNvSpPr>
          <a:spLocks noChangeAspect="1" noChangeArrowheads="1"/>
        </xdr:cNvSpPr>
      </xdr:nvSpPr>
      <xdr:spPr bwMode="auto">
        <a:xfrm>
          <a:off x="957532" y="567726"/>
          <a:ext cx="21328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3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3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4537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3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539" name="AutoShape 1" hidden="1"/>
        <xdr:cNvSpPr>
          <a:spLocks noChangeAspect="1" noChangeArrowheads="1"/>
        </xdr:cNvSpPr>
      </xdr:nvSpPr>
      <xdr:spPr bwMode="auto">
        <a:xfrm>
          <a:off x="957532" y="567726"/>
          <a:ext cx="21328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4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4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4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54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54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545" name="AutoShape 1" hidden="1"/>
        <xdr:cNvSpPr>
          <a:spLocks noChangeAspect="1" noChangeArrowheads="1"/>
        </xdr:cNvSpPr>
      </xdr:nvSpPr>
      <xdr:spPr bwMode="auto">
        <a:xfrm>
          <a:off x="957532" y="567726"/>
          <a:ext cx="21328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546" name="AutoShape 1" hidden="1"/>
        <xdr:cNvSpPr>
          <a:spLocks noChangeAspect="1" noChangeArrowheads="1"/>
        </xdr:cNvSpPr>
      </xdr:nvSpPr>
      <xdr:spPr bwMode="auto">
        <a:xfrm>
          <a:off x="957532" y="567726"/>
          <a:ext cx="21328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547" name="AutoShape 1" hidden="1"/>
        <xdr:cNvSpPr>
          <a:spLocks noChangeAspect="1" noChangeArrowheads="1"/>
        </xdr:cNvSpPr>
      </xdr:nvSpPr>
      <xdr:spPr bwMode="auto">
        <a:xfrm>
          <a:off x="957532" y="567726"/>
          <a:ext cx="21328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548" name="AutoShape 1" hidden="1"/>
        <xdr:cNvSpPr>
          <a:spLocks noChangeAspect="1" noChangeArrowheads="1"/>
        </xdr:cNvSpPr>
      </xdr:nvSpPr>
      <xdr:spPr bwMode="auto">
        <a:xfrm>
          <a:off x="957532" y="567726"/>
          <a:ext cx="21328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549" name="AutoShape 1" hidden="1"/>
        <xdr:cNvSpPr>
          <a:spLocks noChangeAspect="1" noChangeArrowheads="1"/>
        </xdr:cNvSpPr>
      </xdr:nvSpPr>
      <xdr:spPr bwMode="auto">
        <a:xfrm>
          <a:off x="957532" y="567726"/>
          <a:ext cx="21328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550" name="AutoShape 1" hidden="1"/>
        <xdr:cNvSpPr>
          <a:spLocks noChangeAspect="1" noChangeArrowheads="1"/>
        </xdr:cNvSpPr>
      </xdr:nvSpPr>
      <xdr:spPr bwMode="auto">
        <a:xfrm>
          <a:off x="957532" y="567726"/>
          <a:ext cx="21328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4551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4552" name="AutoShape 1" hidden="1"/>
        <xdr:cNvSpPr>
          <a:spLocks noChangeAspect="1" noChangeArrowheads="1"/>
        </xdr:cNvSpPr>
      </xdr:nvSpPr>
      <xdr:spPr bwMode="auto">
        <a:xfrm>
          <a:off x="957532" y="567726"/>
          <a:ext cx="12131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4553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4554" name="AutoShape 1" hidden="1"/>
        <xdr:cNvSpPr>
          <a:spLocks noChangeAspect="1" noChangeArrowheads="1"/>
        </xdr:cNvSpPr>
      </xdr:nvSpPr>
      <xdr:spPr bwMode="auto">
        <a:xfrm>
          <a:off x="957532" y="567726"/>
          <a:ext cx="12131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4555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4556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4557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4558" name="AutoShape 1" hidden="1"/>
        <xdr:cNvSpPr>
          <a:spLocks noChangeAspect="1" noChangeArrowheads="1"/>
        </xdr:cNvSpPr>
      </xdr:nvSpPr>
      <xdr:spPr bwMode="auto">
        <a:xfrm>
          <a:off x="957532" y="567726"/>
          <a:ext cx="12131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4559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4560" name="AutoShape 1" hidden="1"/>
        <xdr:cNvSpPr>
          <a:spLocks noChangeAspect="1" noChangeArrowheads="1"/>
        </xdr:cNvSpPr>
      </xdr:nvSpPr>
      <xdr:spPr bwMode="auto">
        <a:xfrm>
          <a:off x="957532" y="567726"/>
          <a:ext cx="12131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6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6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6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6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6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4566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567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4568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569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566556</xdr:colOff>
      <xdr:row>4</xdr:row>
      <xdr:rowOff>238126</xdr:rowOff>
    </xdr:to>
    <xdr:sp macro="" textlink="">
      <xdr:nvSpPr>
        <xdr:cNvPr id="4570" name="AutoShape 1" hidden="1"/>
        <xdr:cNvSpPr>
          <a:spLocks noChangeAspect="1" noChangeArrowheads="1"/>
        </xdr:cNvSpPr>
      </xdr:nvSpPr>
      <xdr:spPr bwMode="auto">
        <a:xfrm>
          <a:off x="6797615" y="567726"/>
          <a:ext cx="272316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4571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479100</xdr:colOff>
      <xdr:row>4</xdr:row>
      <xdr:rowOff>276226</xdr:rowOff>
    </xdr:to>
    <xdr:sp macro="" textlink="">
      <xdr:nvSpPr>
        <xdr:cNvPr id="4572" name="AutoShape 1" hidden="1"/>
        <xdr:cNvSpPr>
          <a:spLocks noChangeAspect="1" noChangeArrowheads="1"/>
        </xdr:cNvSpPr>
      </xdr:nvSpPr>
      <xdr:spPr bwMode="auto">
        <a:xfrm>
          <a:off x="6797615" y="605826"/>
          <a:ext cx="2635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4573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4574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4575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7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7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7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7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8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8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8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8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8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8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58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4587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4588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4589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4590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9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9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59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59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9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59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9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9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59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60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60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0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0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60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0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0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0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0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60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461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2239505</xdr:colOff>
      <xdr:row>4</xdr:row>
      <xdr:rowOff>238126</xdr:rowOff>
    </xdr:to>
    <xdr:sp macro="" textlink="">
      <xdr:nvSpPr>
        <xdr:cNvPr id="4611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612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2144255</xdr:colOff>
      <xdr:row>4</xdr:row>
      <xdr:rowOff>276226</xdr:rowOff>
    </xdr:to>
    <xdr:sp macro="" textlink="">
      <xdr:nvSpPr>
        <xdr:cNvPr id="4613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614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1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1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1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1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1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2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2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2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2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2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2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2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2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2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2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3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3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3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3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3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3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3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3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3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3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4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4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4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4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4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4645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4646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4647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4648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4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650" name="AutoShape 1" hidden="1"/>
        <xdr:cNvSpPr>
          <a:spLocks noChangeAspect="1" noChangeArrowheads="1"/>
        </xdr:cNvSpPr>
      </xdr:nvSpPr>
      <xdr:spPr bwMode="auto">
        <a:xfrm>
          <a:off x="957532" y="567726"/>
          <a:ext cx="21328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5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5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5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5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5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5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5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5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5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6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6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6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663" name="AutoShape 1" hidden="1"/>
        <xdr:cNvSpPr>
          <a:spLocks noChangeAspect="1" noChangeArrowheads="1"/>
        </xdr:cNvSpPr>
      </xdr:nvSpPr>
      <xdr:spPr bwMode="auto">
        <a:xfrm>
          <a:off x="957532" y="567726"/>
          <a:ext cx="21328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6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6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6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6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6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6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7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7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672" name="AutoShape 1" hidden="1"/>
        <xdr:cNvSpPr>
          <a:spLocks noChangeAspect="1" noChangeArrowheads="1"/>
        </xdr:cNvSpPr>
      </xdr:nvSpPr>
      <xdr:spPr bwMode="auto">
        <a:xfrm>
          <a:off x="957532" y="567726"/>
          <a:ext cx="21328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673" name="AutoShape 1" hidden="1"/>
        <xdr:cNvSpPr>
          <a:spLocks noChangeAspect="1" noChangeArrowheads="1"/>
        </xdr:cNvSpPr>
      </xdr:nvSpPr>
      <xdr:spPr bwMode="auto">
        <a:xfrm>
          <a:off x="957532" y="567726"/>
          <a:ext cx="21328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7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675" name="AutoShape 1" hidden="1"/>
        <xdr:cNvSpPr>
          <a:spLocks noChangeAspect="1" noChangeArrowheads="1"/>
        </xdr:cNvSpPr>
      </xdr:nvSpPr>
      <xdr:spPr bwMode="auto">
        <a:xfrm>
          <a:off x="957532" y="567726"/>
          <a:ext cx="21328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7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7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7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7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8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681" name="AutoShape 1" hidden="1"/>
        <xdr:cNvSpPr>
          <a:spLocks noChangeAspect="1" noChangeArrowheads="1"/>
        </xdr:cNvSpPr>
      </xdr:nvSpPr>
      <xdr:spPr bwMode="auto">
        <a:xfrm>
          <a:off x="957532" y="567726"/>
          <a:ext cx="21328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682" name="AutoShape 1" hidden="1"/>
        <xdr:cNvSpPr>
          <a:spLocks noChangeAspect="1" noChangeArrowheads="1"/>
        </xdr:cNvSpPr>
      </xdr:nvSpPr>
      <xdr:spPr bwMode="auto">
        <a:xfrm>
          <a:off x="957532" y="567726"/>
          <a:ext cx="21328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8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684" name="AutoShape 1" hidden="1"/>
        <xdr:cNvSpPr>
          <a:spLocks noChangeAspect="1" noChangeArrowheads="1"/>
        </xdr:cNvSpPr>
      </xdr:nvSpPr>
      <xdr:spPr bwMode="auto">
        <a:xfrm>
          <a:off x="957532" y="567726"/>
          <a:ext cx="21328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685" name="AutoShape 1" hidden="1"/>
        <xdr:cNvSpPr>
          <a:spLocks noChangeAspect="1" noChangeArrowheads="1"/>
        </xdr:cNvSpPr>
      </xdr:nvSpPr>
      <xdr:spPr bwMode="auto">
        <a:xfrm>
          <a:off x="957532" y="567726"/>
          <a:ext cx="21328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686" name="AutoShape 1" hidden="1"/>
        <xdr:cNvSpPr>
          <a:spLocks noChangeAspect="1" noChangeArrowheads="1"/>
        </xdr:cNvSpPr>
      </xdr:nvSpPr>
      <xdr:spPr bwMode="auto">
        <a:xfrm>
          <a:off x="957532" y="567726"/>
          <a:ext cx="21328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2132818</xdr:colOff>
      <xdr:row>4</xdr:row>
      <xdr:rowOff>238126</xdr:rowOff>
    </xdr:to>
    <xdr:sp macro="" textlink="">
      <xdr:nvSpPr>
        <xdr:cNvPr id="4687" name="AutoShape 1" hidden="1"/>
        <xdr:cNvSpPr>
          <a:spLocks noChangeAspect="1" noChangeArrowheads="1"/>
        </xdr:cNvSpPr>
      </xdr:nvSpPr>
      <xdr:spPr bwMode="auto">
        <a:xfrm>
          <a:off x="957532" y="567726"/>
          <a:ext cx="21328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8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68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4690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691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4692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693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69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69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69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69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69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69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0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0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0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0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0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0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0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0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0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0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1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1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1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1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1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1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1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1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1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1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2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2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2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2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2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2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2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2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2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2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3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3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3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3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473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2239508</xdr:colOff>
      <xdr:row>4</xdr:row>
      <xdr:rowOff>238126</xdr:rowOff>
    </xdr:to>
    <xdr:sp macro="" textlink="">
      <xdr:nvSpPr>
        <xdr:cNvPr id="4735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4736" name="AutoShape 1" hidden="1"/>
        <xdr:cNvSpPr>
          <a:spLocks noChangeAspect="1" noChangeArrowheads="1"/>
        </xdr:cNvSpPr>
      </xdr:nvSpPr>
      <xdr:spPr bwMode="auto">
        <a:xfrm>
          <a:off x="957532" y="567726"/>
          <a:ext cx="12131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2144258</xdr:colOff>
      <xdr:row>4</xdr:row>
      <xdr:rowOff>276226</xdr:rowOff>
    </xdr:to>
    <xdr:sp macro="" textlink="">
      <xdr:nvSpPr>
        <xdr:cNvPr id="4737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4738" name="AutoShape 1" hidden="1"/>
        <xdr:cNvSpPr>
          <a:spLocks noChangeAspect="1" noChangeArrowheads="1"/>
        </xdr:cNvSpPr>
      </xdr:nvSpPr>
      <xdr:spPr bwMode="auto">
        <a:xfrm>
          <a:off x="957532" y="567726"/>
          <a:ext cx="12131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3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4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4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4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4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4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4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4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4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4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4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5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5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5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5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5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5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5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5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5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5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6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6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6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6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6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6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6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6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6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6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7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7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7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7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7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7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7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7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7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7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4780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781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4782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783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8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8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8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8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8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8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9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9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9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9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9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9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9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9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9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79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0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0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0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0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0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0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0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0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0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0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1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1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1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1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1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1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1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1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1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1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2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2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2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2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2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4825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4826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4827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4828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2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3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3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3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3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3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3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3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3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3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3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4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4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4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4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4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4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4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4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4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4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5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5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5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5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5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5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5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5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5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5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6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6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6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6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6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6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6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6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6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486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4870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871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4872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873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7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7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7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7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7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7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8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8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8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8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8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8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8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8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8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8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9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9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9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9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9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9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9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9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9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89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0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0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0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0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0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0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0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0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0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0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1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1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1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1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1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4915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916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4917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918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1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2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2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2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2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2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2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2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2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2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2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3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3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3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3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3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3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3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3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3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3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4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4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4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4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4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4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4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4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4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4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5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5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5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5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5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5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5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5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5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5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4960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961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4962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4963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6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6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6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6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6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6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7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7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7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7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7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7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7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7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7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7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8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8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8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8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8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8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8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8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8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8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9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9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9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9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9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9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9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9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9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499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0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0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0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0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0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005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5006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007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5008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0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1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1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1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1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1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1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1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1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1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1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2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2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2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2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2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2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2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2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2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2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3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3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3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3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3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3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3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3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3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3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4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4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4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4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4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4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4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4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4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04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050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5051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052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5053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5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5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5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5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5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5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6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6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6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6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6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6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6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6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6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6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7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7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7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7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7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7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7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7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7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7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8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8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8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8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8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8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8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8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8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8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9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9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9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9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09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095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5096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097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5098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099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100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10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10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103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104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0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0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0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0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0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1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1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1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1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1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1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1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1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1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1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2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2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2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2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2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2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2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2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2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2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3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3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3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3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3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3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3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3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3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3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4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4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4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4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4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14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146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5147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148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5149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150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151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152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153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154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155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156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157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15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15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160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161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162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163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164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165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166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167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168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169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17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17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172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173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174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175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176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177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178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179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180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181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18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18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184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185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186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187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188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189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190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191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192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193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19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19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196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197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2163305</xdr:colOff>
      <xdr:row>4</xdr:row>
      <xdr:rowOff>238126</xdr:rowOff>
    </xdr:to>
    <xdr:sp macro="" textlink="">
      <xdr:nvSpPr>
        <xdr:cNvPr id="5198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2069520</xdr:colOff>
      <xdr:row>4</xdr:row>
      <xdr:rowOff>276226</xdr:rowOff>
    </xdr:to>
    <xdr:sp macro="" textlink="">
      <xdr:nvSpPr>
        <xdr:cNvPr id="5199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2069520</xdr:colOff>
      <xdr:row>4</xdr:row>
      <xdr:rowOff>238126</xdr:rowOff>
    </xdr:to>
    <xdr:sp macro="" textlink="">
      <xdr:nvSpPr>
        <xdr:cNvPr id="5200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2069520</xdr:colOff>
      <xdr:row>4</xdr:row>
      <xdr:rowOff>238126</xdr:rowOff>
    </xdr:to>
    <xdr:sp macro="" textlink="">
      <xdr:nvSpPr>
        <xdr:cNvPr id="5201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2163305</xdr:colOff>
      <xdr:row>4</xdr:row>
      <xdr:rowOff>238126</xdr:rowOff>
    </xdr:to>
    <xdr:sp macro="" textlink="">
      <xdr:nvSpPr>
        <xdr:cNvPr id="5202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2069520</xdr:colOff>
      <xdr:row>4</xdr:row>
      <xdr:rowOff>276226</xdr:rowOff>
    </xdr:to>
    <xdr:sp macro="" textlink="">
      <xdr:nvSpPr>
        <xdr:cNvPr id="5203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2239505</xdr:colOff>
      <xdr:row>4</xdr:row>
      <xdr:rowOff>238126</xdr:rowOff>
    </xdr:to>
    <xdr:sp macro="" textlink="">
      <xdr:nvSpPr>
        <xdr:cNvPr id="5204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2144255</xdr:colOff>
      <xdr:row>4</xdr:row>
      <xdr:rowOff>276226</xdr:rowOff>
    </xdr:to>
    <xdr:sp macro="" textlink="">
      <xdr:nvSpPr>
        <xdr:cNvPr id="5205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520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520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2239505</xdr:colOff>
      <xdr:row>4</xdr:row>
      <xdr:rowOff>238126</xdr:rowOff>
    </xdr:to>
    <xdr:sp macro="" textlink="">
      <xdr:nvSpPr>
        <xdr:cNvPr id="5208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2144255</xdr:colOff>
      <xdr:row>4</xdr:row>
      <xdr:rowOff>276226</xdr:rowOff>
    </xdr:to>
    <xdr:sp macro="" textlink="">
      <xdr:nvSpPr>
        <xdr:cNvPr id="5209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210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211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212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213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214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215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216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217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21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21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220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221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222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223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224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225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226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227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228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229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23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23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232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233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2163308</xdr:colOff>
      <xdr:row>4</xdr:row>
      <xdr:rowOff>238126</xdr:rowOff>
    </xdr:to>
    <xdr:sp macro="" textlink="">
      <xdr:nvSpPr>
        <xdr:cNvPr id="5234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2069523</xdr:colOff>
      <xdr:row>4</xdr:row>
      <xdr:rowOff>276226</xdr:rowOff>
    </xdr:to>
    <xdr:sp macro="" textlink="">
      <xdr:nvSpPr>
        <xdr:cNvPr id="5235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2069523</xdr:colOff>
      <xdr:row>4</xdr:row>
      <xdr:rowOff>238126</xdr:rowOff>
    </xdr:to>
    <xdr:sp macro="" textlink="">
      <xdr:nvSpPr>
        <xdr:cNvPr id="5236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2069523</xdr:colOff>
      <xdr:row>4</xdr:row>
      <xdr:rowOff>238126</xdr:rowOff>
    </xdr:to>
    <xdr:sp macro="" textlink="">
      <xdr:nvSpPr>
        <xdr:cNvPr id="5237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2163308</xdr:colOff>
      <xdr:row>4</xdr:row>
      <xdr:rowOff>238126</xdr:rowOff>
    </xdr:to>
    <xdr:sp macro="" textlink="">
      <xdr:nvSpPr>
        <xdr:cNvPr id="5238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2069523</xdr:colOff>
      <xdr:row>4</xdr:row>
      <xdr:rowOff>276226</xdr:rowOff>
    </xdr:to>
    <xdr:sp macro="" textlink="">
      <xdr:nvSpPr>
        <xdr:cNvPr id="5239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2239508</xdr:colOff>
      <xdr:row>4</xdr:row>
      <xdr:rowOff>238126</xdr:rowOff>
    </xdr:to>
    <xdr:sp macro="" textlink="">
      <xdr:nvSpPr>
        <xdr:cNvPr id="5240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2144258</xdr:colOff>
      <xdr:row>4</xdr:row>
      <xdr:rowOff>276226</xdr:rowOff>
    </xdr:to>
    <xdr:sp macro="" textlink="">
      <xdr:nvSpPr>
        <xdr:cNvPr id="5241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524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524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2239508</xdr:colOff>
      <xdr:row>4</xdr:row>
      <xdr:rowOff>238126</xdr:rowOff>
    </xdr:to>
    <xdr:sp macro="" textlink="">
      <xdr:nvSpPr>
        <xdr:cNvPr id="5244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2144258</xdr:colOff>
      <xdr:row>4</xdr:row>
      <xdr:rowOff>276226</xdr:rowOff>
    </xdr:to>
    <xdr:sp macro="" textlink="">
      <xdr:nvSpPr>
        <xdr:cNvPr id="5245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246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247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248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249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250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251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252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253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25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25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256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257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258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259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260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261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262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263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264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265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26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26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268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269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270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271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272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273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274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275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276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277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27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27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280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281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282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283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284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285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286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287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288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289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29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29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292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293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294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295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296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297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298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299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300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301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30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30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304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305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306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307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308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309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310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311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312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313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31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31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316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317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318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319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320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321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322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323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324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325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32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32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328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329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330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331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332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333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334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335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336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337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33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33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340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341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342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343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344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345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346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347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348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349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35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35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352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353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354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355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356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357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358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359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360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361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36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36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364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365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2169323</xdr:colOff>
      <xdr:row>4</xdr:row>
      <xdr:rowOff>238126</xdr:rowOff>
    </xdr:to>
    <xdr:sp macro="" textlink="">
      <xdr:nvSpPr>
        <xdr:cNvPr id="5366" name="AutoShape 1" hidden="1"/>
        <xdr:cNvSpPr>
          <a:spLocks noChangeAspect="1" noChangeArrowheads="1"/>
        </xdr:cNvSpPr>
      </xdr:nvSpPr>
      <xdr:spPr bwMode="auto">
        <a:xfrm>
          <a:off x="957532" y="567726"/>
          <a:ext cx="21693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2075538</xdr:colOff>
      <xdr:row>4</xdr:row>
      <xdr:rowOff>276226</xdr:rowOff>
    </xdr:to>
    <xdr:sp macro="" textlink="">
      <xdr:nvSpPr>
        <xdr:cNvPr id="5367" name="AutoShape 1" hidden="1"/>
        <xdr:cNvSpPr>
          <a:spLocks noChangeAspect="1" noChangeArrowheads="1"/>
        </xdr:cNvSpPr>
      </xdr:nvSpPr>
      <xdr:spPr bwMode="auto">
        <a:xfrm>
          <a:off x="957532" y="605826"/>
          <a:ext cx="20755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2075538</xdr:colOff>
      <xdr:row>4</xdr:row>
      <xdr:rowOff>238126</xdr:rowOff>
    </xdr:to>
    <xdr:sp macro="" textlink="">
      <xdr:nvSpPr>
        <xdr:cNvPr id="5368" name="AutoShape 1" hidden="1"/>
        <xdr:cNvSpPr>
          <a:spLocks noChangeAspect="1" noChangeArrowheads="1"/>
        </xdr:cNvSpPr>
      </xdr:nvSpPr>
      <xdr:spPr bwMode="auto">
        <a:xfrm>
          <a:off x="957532" y="567726"/>
          <a:ext cx="20755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2075538</xdr:colOff>
      <xdr:row>4</xdr:row>
      <xdr:rowOff>238126</xdr:rowOff>
    </xdr:to>
    <xdr:sp macro="" textlink="">
      <xdr:nvSpPr>
        <xdr:cNvPr id="5369" name="AutoShape 1" hidden="1"/>
        <xdr:cNvSpPr>
          <a:spLocks noChangeAspect="1" noChangeArrowheads="1"/>
        </xdr:cNvSpPr>
      </xdr:nvSpPr>
      <xdr:spPr bwMode="auto">
        <a:xfrm>
          <a:off x="957532" y="567726"/>
          <a:ext cx="20755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2169323</xdr:colOff>
      <xdr:row>4</xdr:row>
      <xdr:rowOff>238126</xdr:rowOff>
    </xdr:to>
    <xdr:sp macro="" textlink="">
      <xdr:nvSpPr>
        <xdr:cNvPr id="5370" name="AutoShape 1" hidden="1"/>
        <xdr:cNvSpPr>
          <a:spLocks noChangeAspect="1" noChangeArrowheads="1"/>
        </xdr:cNvSpPr>
      </xdr:nvSpPr>
      <xdr:spPr bwMode="auto">
        <a:xfrm>
          <a:off x="957532" y="567726"/>
          <a:ext cx="21693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2075538</xdr:colOff>
      <xdr:row>4</xdr:row>
      <xdr:rowOff>276226</xdr:rowOff>
    </xdr:to>
    <xdr:sp macro="" textlink="">
      <xdr:nvSpPr>
        <xdr:cNvPr id="5371" name="AutoShape 1" hidden="1"/>
        <xdr:cNvSpPr>
          <a:spLocks noChangeAspect="1" noChangeArrowheads="1"/>
        </xdr:cNvSpPr>
      </xdr:nvSpPr>
      <xdr:spPr bwMode="auto">
        <a:xfrm>
          <a:off x="957532" y="605826"/>
          <a:ext cx="20755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5372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5373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37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37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5376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5377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378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379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380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381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382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383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384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385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38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38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388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389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390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391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392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393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394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2069522</xdr:colOff>
      <xdr:row>15</xdr:row>
      <xdr:rowOff>300106</xdr:rowOff>
    </xdr:to>
    <xdr:sp macro="" textlink="">
      <xdr:nvSpPr>
        <xdr:cNvPr id="5395" name="AutoShape 1" hidden="1"/>
        <xdr:cNvSpPr>
          <a:spLocks noChangeAspect="1" noChangeArrowheads="1"/>
        </xdr:cNvSpPr>
      </xdr:nvSpPr>
      <xdr:spPr bwMode="auto">
        <a:xfrm>
          <a:off x="957532" y="4037162"/>
          <a:ext cx="2069522" cy="921208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396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397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39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39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400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  <xdr:txBody>
        <a:bodyPr/>
        <a:lstStyle/>
        <a:p>
          <a:endParaRPr lang="pt-BR"/>
        </a:p>
      </xdr:txBody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401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402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403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404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405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406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407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408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409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41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41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412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413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414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415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416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417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418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419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42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42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422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423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424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425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426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427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428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429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430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431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43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43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434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435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2163305</xdr:colOff>
      <xdr:row>4</xdr:row>
      <xdr:rowOff>238126</xdr:rowOff>
    </xdr:to>
    <xdr:sp macro="" textlink="">
      <xdr:nvSpPr>
        <xdr:cNvPr id="5436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2069520</xdr:colOff>
      <xdr:row>4</xdr:row>
      <xdr:rowOff>276226</xdr:rowOff>
    </xdr:to>
    <xdr:sp macro="" textlink="">
      <xdr:nvSpPr>
        <xdr:cNvPr id="5437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2069520</xdr:colOff>
      <xdr:row>4</xdr:row>
      <xdr:rowOff>238126</xdr:rowOff>
    </xdr:to>
    <xdr:sp macro="" textlink="">
      <xdr:nvSpPr>
        <xdr:cNvPr id="5438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2069520</xdr:colOff>
      <xdr:row>4</xdr:row>
      <xdr:rowOff>238126</xdr:rowOff>
    </xdr:to>
    <xdr:sp macro="" textlink="">
      <xdr:nvSpPr>
        <xdr:cNvPr id="5439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2163305</xdr:colOff>
      <xdr:row>4</xdr:row>
      <xdr:rowOff>238126</xdr:rowOff>
    </xdr:to>
    <xdr:sp macro="" textlink="">
      <xdr:nvSpPr>
        <xdr:cNvPr id="5440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2069520</xdr:colOff>
      <xdr:row>4</xdr:row>
      <xdr:rowOff>276226</xdr:rowOff>
    </xdr:to>
    <xdr:sp macro="" textlink="">
      <xdr:nvSpPr>
        <xdr:cNvPr id="5441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2239505</xdr:colOff>
      <xdr:row>4</xdr:row>
      <xdr:rowOff>238126</xdr:rowOff>
    </xdr:to>
    <xdr:sp macro="" textlink="">
      <xdr:nvSpPr>
        <xdr:cNvPr id="5442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2144255</xdr:colOff>
      <xdr:row>4</xdr:row>
      <xdr:rowOff>276226</xdr:rowOff>
    </xdr:to>
    <xdr:sp macro="" textlink="">
      <xdr:nvSpPr>
        <xdr:cNvPr id="5443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544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2144255</xdr:colOff>
      <xdr:row>4</xdr:row>
      <xdr:rowOff>238126</xdr:rowOff>
    </xdr:to>
    <xdr:sp macro="" textlink="">
      <xdr:nvSpPr>
        <xdr:cNvPr id="544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2239505</xdr:colOff>
      <xdr:row>4</xdr:row>
      <xdr:rowOff>238126</xdr:rowOff>
    </xdr:to>
    <xdr:sp macro="" textlink="">
      <xdr:nvSpPr>
        <xdr:cNvPr id="5446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2144255</xdr:colOff>
      <xdr:row>4</xdr:row>
      <xdr:rowOff>276226</xdr:rowOff>
    </xdr:to>
    <xdr:sp macro="" textlink="">
      <xdr:nvSpPr>
        <xdr:cNvPr id="5447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448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449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450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451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452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453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454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455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45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45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458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459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460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461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462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463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464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465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466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467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46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46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470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471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2163308</xdr:colOff>
      <xdr:row>4</xdr:row>
      <xdr:rowOff>238126</xdr:rowOff>
    </xdr:to>
    <xdr:sp macro="" textlink="">
      <xdr:nvSpPr>
        <xdr:cNvPr id="5472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2069523</xdr:colOff>
      <xdr:row>4</xdr:row>
      <xdr:rowOff>276226</xdr:rowOff>
    </xdr:to>
    <xdr:sp macro="" textlink="">
      <xdr:nvSpPr>
        <xdr:cNvPr id="5473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2069523</xdr:colOff>
      <xdr:row>4</xdr:row>
      <xdr:rowOff>238126</xdr:rowOff>
    </xdr:to>
    <xdr:sp macro="" textlink="">
      <xdr:nvSpPr>
        <xdr:cNvPr id="5474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2069523</xdr:colOff>
      <xdr:row>4</xdr:row>
      <xdr:rowOff>238126</xdr:rowOff>
    </xdr:to>
    <xdr:sp macro="" textlink="">
      <xdr:nvSpPr>
        <xdr:cNvPr id="5475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2163308</xdr:colOff>
      <xdr:row>4</xdr:row>
      <xdr:rowOff>238126</xdr:rowOff>
    </xdr:to>
    <xdr:sp macro="" textlink="">
      <xdr:nvSpPr>
        <xdr:cNvPr id="5476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2069523</xdr:colOff>
      <xdr:row>4</xdr:row>
      <xdr:rowOff>276226</xdr:rowOff>
    </xdr:to>
    <xdr:sp macro="" textlink="">
      <xdr:nvSpPr>
        <xdr:cNvPr id="5477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2239508</xdr:colOff>
      <xdr:row>4</xdr:row>
      <xdr:rowOff>238126</xdr:rowOff>
    </xdr:to>
    <xdr:sp macro="" textlink="">
      <xdr:nvSpPr>
        <xdr:cNvPr id="5478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2144258</xdr:colOff>
      <xdr:row>4</xdr:row>
      <xdr:rowOff>276226</xdr:rowOff>
    </xdr:to>
    <xdr:sp macro="" textlink="">
      <xdr:nvSpPr>
        <xdr:cNvPr id="5479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548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2144258</xdr:colOff>
      <xdr:row>4</xdr:row>
      <xdr:rowOff>238126</xdr:rowOff>
    </xdr:to>
    <xdr:sp macro="" textlink="">
      <xdr:nvSpPr>
        <xdr:cNvPr id="548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2239508</xdr:colOff>
      <xdr:row>4</xdr:row>
      <xdr:rowOff>238126</xdr:rowOff>
    </xdr:to>
    <xdr:sp macro="" textlink="">
      <xdr:nvSpPr>
        <xdr:cNvPr id="5482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2144258</xdr:colOff>
      <xdr:row>4</xdr:row>
      <xdr:rowOff>276226</xdr:rowOff>
    </xdr:to>
    <xdr:sp macro="" textlink="">
      <xdr:nvSpPr>
        <xdr:cNvPr id="5483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484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485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486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487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488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489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490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491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49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49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494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495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496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497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498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499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500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501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502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503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50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50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506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507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508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509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510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511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512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513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514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515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51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51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518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519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520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521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522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523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524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525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526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527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52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52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530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531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532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533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534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535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536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537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538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539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54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54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542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543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544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545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546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547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548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549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550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551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55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55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554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555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556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557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558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559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560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561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562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563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56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56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566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567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568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569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570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571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572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573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574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575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57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57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578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579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580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581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582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5583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5584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5585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586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587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58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558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5590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5591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592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593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594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595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596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597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598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599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60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60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602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603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604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605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606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607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608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609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610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611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61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61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614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615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2170325</xdr:colOff>
      <xdr:row>4</xdr:row>
      <xdr:rowOff>238126</xdr:rowOff>
    </xdr:to>
    <xdr:sp macro="" textlink="">
      <xdr:nvSpPr>
        <xdr:cNvPr id="5616" name="AutoShape 1" hidden="1"/>
        <xdr:cNvSpPr>
          <a:spLocks noChangeAspect="1" noChangeArrowheads="1"/>
        </xdr:cNvSpPr>
      </xdr:nvSpPr>
      <xdr:spPr bwMode="auto">
        <a:xfrm>
          <a:off x="957532" y="567726"/>
          <a:ext cx="21703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2076540</xdr:colOff>
      <xdr:row>4</xdr:row>
      <xdr:rowOff>276226</xdr:rowOff>
    </xdr:to>
    <xdr:sp macro="" textlink="">
      <xdr:nvSpPr>
        <xdr:cNvPr id="5617" name="AutoShape 1" hidden="1"/>
        <xdr:cNvSpPr>
          <a:spLocks noChangeAspect="1" noChangeArrowheads="1"/>
        </xdr:cNvSpPr>
      </xdr:nvSpPr>
      <xdr:spPr bwMode="auto">
        <a:xfrm>
          <a:off x="957532" y="605826"/>
          <a:ext cx="20765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2076540</xdr:colOff>
      <xdr:row>4</xdr:row>
      <xdr:rowOff>238126</xdr:rowOff>
    </xdr:to>
    <xdr:sp macro="" textlink="">
      <xdr:nvSpPr>
        <xdr:cNvPr id="5618" name="AutoShape 1" hidden="1"/>
        <xdr:cNvSpPr>
          <a:spLocks noChangeAspect="1" noChangeArrowheads="1"/>
        </xdr:cNvSpPr>
      </xdr:nvSpPr>
      <xdr:spPr bwMode="auto">
        <a:xfrm>
          <a:off x="957532" y="567726"/>
          <a:ext cx="20765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2076540</xdr:colOff>
      <xdr:row>4</xdr:row>
      <xdr:rowOff>238126</xdr:rowOff>
    </xdr:to>
    <xdr:sp macro="" textlink="">
      <xdr:nvSpPr>
        <xdr:cNvPr id="5619" name="AutoShape 1" hidden="1"/>
        <xdr:cNvSpPr>
          <a:spLocks noChangeAspect="1" noChangeArrowheads="1"/>
        </xdr:cNvSpPr>
      </xdr:nvSpPr>
      <xdr:spPr bwMode="auto">
        <a:xfrm>
          <a:off x="957532" y="567726"/>
          <a:ext cx="20765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2170325</xdr:colOff>
      <xdr:row>4</xdr:row>
      <xdr:rowOff>238126</xdr:rowOff>
    </xdr:to>
    <xdr:sp macro="" textlink="">
      <xdr:nvSpPr>
        <xdr:cNvPr id="5620" name="AutoShape 1" hidden="1"/>
        <xdr:cNvSpPr>
          <a:spLocks noChangeAspect="1" noChangeArrowheads="1"/>
        </xdr:cNvSpPr>
      </xdr:nvSpPr>
      <xdr:spPr bwMode="auto">
        <a:xfrm>
          <a:off x="957532" y="567726"/>
          <a:ext cx="21703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2076540</xdr:colOff>
      <xdr:row>4</xdr:row>
      <xdr:rowOff>276226</xdr:rowOff>
    </xdr:to>
    <xdr:sp macro="" textlink="">
      <xdr:nvSpPr>
        <xdr:cNvPr id="5621" name="AutoShape 1" hidden="1"/>
        <xdr:cNvSpPr>
          <a:spLocks noChangeAspect="1" noChangeArrowheads="1"/>
        </xdr:cNvSpPr>
      </xdr:nvSpPr>
      <xdr:spPr bwMode="auto">
        <a:xfrm>
          <a:off x="957532" y="605826"/>
          <a:ext cx="20765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2246525</xdr:colOff>
      <xdr:row>4</xdr:row>
      <xdr:rowOff>238126</xdr:rowOff>
    </xdr:to>
    <xdr:sp macro="" textlink="">
      <xdr:nvSpPr>
        <xdr:cNvPr id="5622" name="AutoShape 1" hidden="1"/>
        <xdr:cNvSpPr>
          <a:spLocks noChangeAspect="1" noChangeArrowheads="1"/>
        </xdr:cNvSpPr>
      </xdr:nvSpPr>
      <xdr:spPr bwMode="auto">
        <a:xfrm>
          <a:off x="957532" y="567726"/>
          <a:ext cx="22465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2151275</xdr:colOff>
      <xdr:row>4</xdr:row>
      <xdr:rowOff>276226</xdr:rowOff>
    </xdr:to>
    <xdr:sp macro="" textlink="">
      <xdr:nvSpPr>
        <xdr:cNvPr id="5623" name="AutoShape 1" hidden="1"/>
        <xdr:cNvSpPr>
          <a:spLocks noChangeAspect="1" noChangeArrowheads="1"/>
        </xdr:cNvSpPr>
      </xdr:nvSpPr>
      <xdr:spPr bwMode="auto">
        <a:xfrm>
          <a:off x="957532" y="605826"/>
          <a:ext cx="21512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2151275</xdr:colOff>
      <xdr:row>4</xdr:row>
      <xdr:rowOff>238126</xdr:rowOff>
    </xdr:to>
    <xdr:sp macro="" textlink="">
      <xdr:nvSpPr>
        <xdr:cNvPr id="5624" name="AutoShape 1" hidden="1"/>
        <xdr:cNvSpPr>
          <a:spLocks noChangeAspect="1" noChangeArrowheads="1"/>
        </xdr:cNvSpPr>
      </xdr:nvSpPr>
      <xdr:spPr bwMode="auto">
        <a:xfrm>
          <a:off x="957532" y="567726"/>
          <a:ext cx="21512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2151275</xdr:colOff>
      <xdr:row>4</xdr:row>
      <xdr:rowOff>238126</xdr:rowOff>
    </xdr:to>
    <xdr:sp macro="" textlink="">
      <xdr:nvSpPr>
        <xdr:cNvPr id="5625" name="AutoShape 1" hidden="1"/>
        <xdr:cNvSpPr>
          <a:spLocks noChangeAspect="1" noChangeArrowheads="1"/>
        </xdr:cNvSpPr>
      </xdr:nvSpPr>
      <xdr:spPr bwMode="auto">
        <a:xfrm>
          <a:off x="957532" y="567726"/>
          <a:ext cx="21512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2246525</xdr:colOff>
      <xdr:row>4</xdr:row>
      <xdr:rowOff>238126</xdr:rowOff>
    </xdr:to>
    <xdr:sp macro="" textlink="">
      <xdr:nvSpPr>
        <xdr:cNvPr id="5626" name="AutoShape 1" hidden="1"/>
        <xdr:cNvSpPr>
          <a:spLocks noChangeAspect="1" noChangeArrowheads="1"/>
        </xdr:cNvSpPr>
      </xdr:nvSpPr>
      <xdr:spPr bwMode="auto">
        <a:xfrm>
          <a:off x="957532" y="567726"/>
          <a:ext cx="22465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2151275</xdr:colOff>
      <xdr:row>4</xdr:row>
      <xdr:rowOff>276226</xdr:rowOff>
    </xdr:to>
    <xdr:sp macro="" textlink="">
      <xdr:nvSpPr>
        <xdr:cNvPr id="5627" name="AutoShape 1" hidden="1"/>
        <xdr:cNvSpPr>
          <a:spLocks noChangeAspect="1" noChangeArrowheads="1"/>
        </xdr:cNvSpPr>
      </xdr:nvSpPr>
      <xdr:spPr bwMode="auto">
        <a:xfrm>
          <a:off x="957532" y="605826"/>
          <a:ext cx="21512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2170325</xdr:colOff>
      <xdr:row>4</xdr:row>
      <xdr:rowOff>238126</xdr:rowOff>
    </xdr:to>
    <xdr:sp macro="" textlink="">
      <xdr:nvSpPr>
        <xdr:cNvPr id="5628" name="AutoShape 1" hidden="1"/>
        <xdr:cNvSpPr>
          <a:spLocks noChangeAspect="1" noChangeArrowheads="1"/>
        </xdr:cNvSpPr>
      </xdr:nvSpPr>
      <xdr:spPr bwMode="auto">
        <a:xfrm>
          <a:off x="957532" y="567726"/>
          <a:ext cx="21703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2076540</xdr:colOff>
      <xdr:row>4</xdr:row>
      <xdr:rowOff>276226</xdr:rowOff>
    </xdr:to>
    <xdr:sp macro="" textlink="">
      <xdr:nvSpPr>
        <xdr:cNvPr id="5629" name="AutoShape 1" hidden="1"/>
        <xdr:cNvSpPr>
          <a:spLocks noChangeAspect="1" noChangeArrowheads="1"/>
        </xdr:cNvSpPr>
      </xdr:nvSpPr>
      <xdr:spPr bwMode="auto">
        <a:xfrm>
          <a:off x="957532" y="605826"/>
          <a:ext cx="20765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2076540</xdr:colOff>
      <xdr:row>4</xdr:row>
      <xdr:rowOff>238126</xdr:rowOff>
    </xdr:to>
    <xdr:sp macro="" textlink="">
      <xdr:nvSpPr>
        <xdr:cNvPr id="5630" name="AutoShape 1" hidden="1"/>
        <xdr:cNvSpPr>
          <a:spLocks noChangeAspect="1" noChangeArrowheads="1"/>
        </xdr:cNvSpPr>
      </xdr:nvSpPr>
      <xdr:spPr bwMode="auto">
        <a:xfrm>
          <a:off x="957532" y="567726"/>
          <a:ext cx="20765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2076540</xdr:colOff>
      <xdr:row>4</xdr:row>
      <xdr:rowOff>238126</xdr:rowOff>
    </xdr:to>
    <xdr:sp macro="" textlink="">
      <xdr:nvSpPr>
        <xdr:cNvPr id="5631" name="AutoShape 1" hidden="1"/>
        <xdr:cNvSpPr>
          <a:spLocks noChangeAspect="1" noChangeArrowheads="1"/>
        </xdr:cNvSpPr>
      </xdr:nvSpPr>
      <xdr:spPr bwMode="auto">
        <a:xfrm>
          <a:off x="957532" y="567726"/>
          <a:ext cx="20765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2170325</xdr:colOff>
      <xdr:row>4</xdr:row>
      <xdr:rowOff>238126</xdr:rowOff>
    </xdr:to>
    <xdr:sp macro="" textlink="">
      <xdr:nvSpPr>
        <xdr:cNvPr id="5632" name="AutoShape 1" hidden="1"/>
        <xdr:cNvSpPr>
          <a:spLocks noChangeAspect="1" noChangeArrowheads="1"/>
        </xdr:cNvSpPr>
      </xdr:nvSpPr>
      <xdr:spPr bwMode="auto">
        <a:xfrm>
          <a:off x="957532" y="567726"/>
          <a:ext cx="21703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2076540</xdr:colOff>
      <xdr:row>4</xdr:row>
      <xdr:rowOff>276226</xdr:rowOff>
    </xdr:to>
    <xdr:sp macro="" textlink="">
      <xdr:nvSpPr>
        <xdr:cNvPr id="5633" name="AutoShape 1" hidden="1"/>
        <xdr:cNvSpPr>
          <a:spLocks noChangeAspect="1" noChangeArrowheads="1"/>
        </xdr:cNvSpPr>
      </xdr:nvSpPr>
      <xdr:spPr bwMode="auto">
        <a:xfrm>
          <a:off x="957532" y="605826"/>
          <a:ext cx="20765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2246525</xdr:colOff>
      <xdr:row>4</xdr:row>
      <xdr:rowOff>238126</xdr:rowOff>
    </xdr:to>
    <xdr:sp macro="" textlink="">
      <xdr:nvSpPr>
        <xdr:cNvPr id="5634" name="AutoShape 1" hidden="1"/>
        <xdr:cNvSpPr>
          <a:spLocks noChangeAspect="1" noChangeArrowheads="1"/>
        </xdr:cNvSpPr>
      </xdr:nvSpPr>
      <xdr:spPr bwMode="auto">
        <a:xfrm>
          <a:off x="957532" y="567726"/>
          <a:ext cx="22465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2151275</xdr:colOff>
      <xdr:row>4</xdr:row>
      <xdr:rowOff>276226</xdr:rowOff>
    </xdr:to>
    <xdr:sp macro="" textlink="">
      <xdr:nvSpPr>
        <xdr:cNvPr id="5635" name="AutoShape 1" hidden="1"/>
        <xdr:cNvSpPr>
          <a:spLocks noChangeAspect="1" noChangeArrowheads="1"/>
        </xdr:cNvSpPr>
      </xdr:nvSpPr>
      <xdr:spPr bwMode="auto">
        <a:xfrm>
          <a:off x="957532" y="605826"/>
          <a:ext cx="21512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2151275</xdr:colOff>
      <xdr:row>4</xdr:row>
      <xdr:rowOff>238126</xdr:rowOff>
    </xdr:to>
    <xdr:sp macro="" textlink="">
      <xdr:nvSpPr>
        <xdr:cNvPr id="5636" name="AutoShape 1" hidden="1"/>
        <xdr:cNvSpPr>
          <a:spLocks noChangeAspect="1" noChangeArrowheads="1"/>
        </xdr:cNvSpPr>
      </xdr:nvSpPr>
      <xdr:spPr bwMode="auto">
        <a:xfrm>
          <a:off x="957532" y="567726"/>
          <a:ext cx="21512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2151275</xdr:colOff>
      <xdr:row>4</xdr:row>
      <xdr:rowOff>238126</xdr:rowOff>
    </xdr:to>
    <xdr:sp macro="" textlink="">
      <xdr:nvSpPr>
        <xdr:cNvPr id="5637" name="AutoShape 1" hidden="1"/>
        <xdr:cNvSpPr>
          <a:spLocks noChangeAspect="1" noChangeArrowheads="1"/>
        </xdr:cNvSpPr>
      </xdr:nvSpPr>
      <xdr:spPr bwMode="auto">
        <a:xfrm>
          <a:off x="957532" y="567726"/>
          <a:ext cx="21512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2246525</xdr:colOff>
      <xdr:row>4</xdr:row>
      <xdr:rowOff>238126</xdr:rowOff>
    </xdr:to>
    <xdr:sp macro="" textlink="">
      <xdr:nvSpPr>
        <xdr:cNvPr id="5638" name="AutoShape 1" hidden="1"/>
        <xdr:cNvSpPr>
          <a:spLocks noChangeAspect="1" noChangeArrowheads="1"/>
        </xdr:cNvSpPr>
      </xdr:nvSpPr>
      <xdr:spPr bwMode="auto">
        <a:xfrm>
          <a:off x="957532" y="567726"/>
          <a:ext cx="22465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2151275</xdr:colOff>
      <xdr:row>4</xdr:row>
      <xdr:rowOff>276226</xdr:rowOff>
    </xdr:to>
    <xdr:sp macro="" textlink="">
      <xdr:nvSpPr>
        <xdr:cNvPr id="5639" name="AutoShape 1" hidden="1"/>
        <xdr:cNvSpPr>
          <a:spLocks noChangeAspect="1" noChangeArrowheads="1"/>
        </xdr:cNvSpPr>
      </xdr:nvSpPr>
      <xdr:spPr bwMode="auto">
        <a:xfrm>
          <a:off x="957532" y="605826"/>
          <a:ext cx="21512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2169323</xdr:colOff>
      <xdr:row>4</xdr:row>
      <xdr:rowOff>238126</xdr:rowOff>
    </xdr:to>
    <xdr:sp macro="" textlink="">
      <xdr:nvSpPr>
        <xdr:cNvPr id="5640" name="AutoShape 1" hidden="1"/>
        <xdr:cNvSpPr>
          <a:spLocks noChangeAspect="1" noChangeArrowheads="1"/>
        </xdr:cNvSpPr>
      </xdr:nvSpPr>
      <xdr:spPr bwMode="auto">
        <a:xfrm>
          <a:off x="957532" y="567726"/>
          <a:ext cx="21693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2075538</xdr:colOff>
      <xdr:row>4</xdr:row>
      <xdr:rowOff>276226</xdr:rowOff>
    </xdr:to>
    <xdr:sp macro="" textlink="">
      <xdr:nvSpPr>
        <xdr:cNvPr id="5641" name="AutoShape 1" hidden="1"/>
        <xdr:cNvSpPr>
          <a:spLocks noChangeAspect="1" noChangeArrowheads="1"/>
        </xdr:cNvSpPr>
      </xdr:nvSpPr>
      <xdr:spPr bwMode="auto">
        <a:xfrm>
          <a:off x="957532" y="605826"/>
          <a:ext cx="20755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2075538</xdr:colOff>
      <xdr:row>4</xdr:row>
      <xdr:rowOff>238126</xdr:rowOff>
    </xdr:to>
    <xdr:sp macro="" textlink="">
      <xdr:nvSpPr>
        <xdr:cNvPr id="5642" name="AutoShape 1" hidden="1"/>
        <xdr:cNvSpPr>
          <a:spLocks noChangeAspect="1" noChangeArrowheads="1"/>
        </xdr:cNvSpPr>
      </xdr:nvSpPr>
      <xdr:spPr bwMode="auto">
        <a:xfrm>
          <a:off x="957532" y="567726"/>
          <a:ext cx="20755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2075538</xdr:colOff>
      <xdr:row>4</xdr:row>
      <xdr:rowOff>238126</xdr:rowOff>
    </xdr:to>
    <xdr:sp macro="" textlink="">
      <xdr:nvSpPr>
        <xdr:cNvPr id="5643" name="AutoShape 1" hidden="1"/>
        <xdr:cNvSpPr>
          <a:spLocks noChangeAspect="1" noChangeArrowheads="1"/>
        </xdr:cNvSpPr>
      </xdr:nvSpPr>
      <xdr:spPr bwMode="auto">
        <a:xfrm>
          <a:off x="957532" y="567726"/>
          <a:ext cx="20755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2169323</xdr:colOff>
      <xdr:row>4</xdr:row>
      <xdr:rowOff>238126</xdr:rowOff>
    </xdr:to>
    <xdr:sp macro="" textlink="">
      <xdr:nvSpPr>
        <xdr:cNvPr id="5644" name="AutoShape 1" hidden="1"/>
        <xdr:cNvSpPr>
          <a:spLocks noChangeAspect="1" noChangeArrowheads="1"/>
        </xdr:cNvSpPr>
      </xdr:nvSpPr>
      <xdr:spPr bwMode="auto">
        <a:xfrm>
          <a:off x="957532" y="567726"/>
          <a:ext cx="21693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2075538</xdr:colOff>
      <xdr:row>4</xdr:row>
      <xdr:rowOff>276226</xdr:rowOff>
    </xdr:to>
    <xdr:sp macro="" textlink="">
      <xdr:nvSpPr>
        <xdr:cNvPr id="5645" name="AutoShape 1" hidden="1"/>
        <xdr:cNvSpPr>
          <a:spLocks noChangeAspect="1" noChangeArrowheads="1"/>
        </xdr:cNvSpPr>
      </xdr:nvSpPr>
      <xdr:spPr bwMode="auto">
        <a:xfrm>
          <a:off x="957532" y="605826"/>
          <a:ext cx="20755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5646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5647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64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64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5650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5651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652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653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654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5655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5656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5657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658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659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66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566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5662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5663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2397923</xdr:colOff>
      <xdr:row>4</xdr:row>
      <xdr:rowOff>238126</xdr:rowOff>
    </xdr:to>
    <xdr:sp macro="" textlink="">
      <xdr:nvSpPr>
        <xdr:cNvPr id="5664" name="AutoShape 1" hidden="1"/>
        <xdr:cNvSpPr>
          <a:spLocks noChangeAspect="1" noChangeArrowheads="1"/>
        </xdr:cNvSpPr>
      </xdr:nvSpPr>
      <xdr:spPr bwMode="auto">
        <a:xfrm>
          <a:off x="957532" y="567726"/>
          <a:ext cx="23979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66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66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66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66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66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67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67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2302673</xdr:colOff>
      <xdr:row>4</xdr:row>
      <xdr:rowOff>276226</xdr:rowOff>
    </xdr:to>
    <xdr:sp macro="" textlink="">
      <xdr:nvSpPr>
        <xdr:cNvPr id="5672" name="AutoShape 1" hidden="1"/>
        <xdr:cNvSpPr>
          <a:spLocks noChangeAspect="1" noChangeArrowheads="1"/>
        </xdr:cNvSpPr>
      </xdr:nvSpPr>
      <xdr:spPr bwMode="auto">
        <a:xfrm>
          <a:off x="957532" y="605826"/>
          <a:ext cx="23026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67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67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67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67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67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67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5679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5680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5681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5682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5683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5684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5685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5686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1145598</xdr:colOff>
      <xdr:row>4</xdr:row>
      <xdr:rowOff>218575</xdr:rowOff>
    </xdr:to>
    <xdr:sp macro="" textlink="">
      <xdr:nvSpPr>
        <xdr:cNvPr id="5687" name="AutoShape 1" hidden="1"/>
        <xdr:cNvSpPr>
          <a:spLocks noChangeAspect="1" noChangeArrowheads="1"/>
        </xdr:cNvSpPr>
      </xdr:nvSpPr>
      <xdr:spPr bwMode="auto">
        <a:xfrm>
          <a:off x="957532" y="548175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5688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68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69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69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69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69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5694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5695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5696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5697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805501</xdr:colOff>
      <xdr:row>4</xdr:row>
      <xdr:rowOff>238126</xdr:rowOff>
    </xdr:to>
    <xdr:sp macro="" textlink="">
      <xdr:nvSpPr>
        <xdr:cNvPr id="5698" name="AutoShape 1" hidden="1"/>
        <xdr:cNvSpPr>
          <a:spLocks noChangeAspect="1" noChangeArrowheads="1"/>
        </xdr:cNvSpPr>
      </xdr:nvSpPr>
      <xdr:spPr bwMode="auto">
        <a:xfrm>
          <a:off x="6797615" y="567726"/>
          <a:ext cx="296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2302673</xdr:colOff>
      <xdr:row>4</xdr:row>
      <xdr:rowOff>238126</xdr:rowOff>
    </xdr:to>
    <xdr:sp macro="" textlink="">
      <xdr:nvSpPr>
        <xdr:cNvPr id="5699" name="AutoShape 1" hidden="1"/>
        <xdr:cNvSpPr>
          <a:spLocks noChangeAspect="1" noChangeArrowheads="1"/>
        </xdr:cNvSpPr>
      </xdr:nvSpPr>
      <xdr:spPr bwMode="auto">
        <a:xfrm>
          <a:off x="957532" y="567726"/>
          <a:ext cx="230267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710251</xdr:colOff>
      <xdr:row>4</xdr:row>
      <xdr:rowOff>276226</xdr:rowOff>
    </xdr:to>
    <xdr:sp macro="" textlink="">
      <xdr:nvSpPr>
        <xdr:cNvPr id="5700" name="AutoShape 1" hidden="1"/>
        <xdr:cNvSpPr>
          <a:spLocks noChangeAspect="1" noChangeArrowheads="1"/>
        </xdr:cNvSpPr>
      </xdr:nvSpPr>
      <xdr:spPr bwMode="auto">
        <a:xfrm>
          <a:off x="6797615" y="605826"/>
          <a:ext cx="28668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2302673</xdr:colOff>
      <xdr:row>4</xdr:row>
      <xdr:rowOff>238126</xdr:rowOff>
    </xdr:to>
    <xdr:sp macro="" textlink="">
      <xdr:nvSpPr>
        <xdr:cNvPr id="5701" name="AutoShape 1" hidden="1"/>
        <xdr:cNvSpPr>
          <a:spLocks noChangeAspect="1" noChangeArrowheads="1"/>
        </xdr:cNvSpPr>
      </xdr:nvSpPr>
      <xdr:spPr bwMode="auto">
        <a:xfrm>
          <a:off x="957532" y="567726"/>
          <a:ext cx="23026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2397923</xdr:colOff>
      <xdr:row>4</xdr:row>
      <xdr:rowOff>238126</xdr:rowOff>
    </xdr:to>
    <xdr:sp macro="" textlink="">
      <xdr:nvSpPr>
        <xdr:cNvPr id="5702" name="AutoShape 1" hidden="1"/>
        <xdr:cNvSpPr>
          <a:spLocks noChangeAspect="1" noChangeArrowheads="1"/>
        </xdr:cNvSpPr>
      </xdr:nvSpPr>
      <xdr:spPr bwMode="auto">
        <a:xfrm>
          <a:off x="957532" y="567726"/>
          <a:ext cx="23979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2302673</xdr:colOff>
      <xdr:row>4</xdr:row>
      <xdr:rowOff>276226</xdr:rowOff>
    </xdr:to>
    <xdr:sp macro="" textlink="">
      <xdr:nvSpPr>
        <xdr:cNvPr id="5703" name="AutoShape 1" hidden="1"/>
        <xdr:cNvSpPr>
          <a:spLocks noChangeAspect="1" noChangeArrowheads="1"/>
        </xdr:cNvSpPr>
      </xdr:nvSpPr>
      <xdr:spPr bwMode="auto">
        <a:xfrm>
          <a:off x="957532" y="605826"/>
          <a:ext cx="23026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70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70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0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0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70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0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1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1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1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71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71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5715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5716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5717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5718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1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2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2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2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2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2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2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2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2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2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2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3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3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3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3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3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3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3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3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3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5739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5740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5741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5742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4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4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4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4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4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4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4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5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5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5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5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5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5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5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5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5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5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6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6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6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6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6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6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6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6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6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6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7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7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7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5773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5774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5775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5776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7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7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7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8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8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8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8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8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8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8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8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8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8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9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9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9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9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9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9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9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9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9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79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0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0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0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0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0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0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0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5807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5808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5809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5810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1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1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1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1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1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1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1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1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1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2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2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2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2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2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2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2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2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2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2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3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3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3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3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3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3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3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3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3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3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4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4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4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4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4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4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4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4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4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4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5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85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5852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5853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5854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5855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5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5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5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5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6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6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6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6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6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6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6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6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6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6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7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7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7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7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7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7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7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7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7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7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8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8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8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8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8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8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8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8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8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8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9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9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9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9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9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9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89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5897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5898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5899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5900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0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0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0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0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0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0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0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0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0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1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1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1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1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1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1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1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1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1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1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2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2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2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2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2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2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2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2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2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2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3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3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3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3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3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3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3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3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3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3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4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4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5942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5943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5944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5945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4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4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4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4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5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5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5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5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5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5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5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5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5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5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6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6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6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6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6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6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6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6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6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6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7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7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7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7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7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7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7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7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7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7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8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8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8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8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8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8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598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5987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5988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5989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5990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99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99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99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99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99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99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99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99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599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0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0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0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0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0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0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0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0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0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0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1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1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1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1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1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1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1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1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1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1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2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2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2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2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2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2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2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2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2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2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3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3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6032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6033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6034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6035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3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3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3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3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4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4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4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4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4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4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4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4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4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4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5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5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5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5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5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5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5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5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5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5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6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6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6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6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6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6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6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6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6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6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7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7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7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7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7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7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7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6077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6078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6079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6080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8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8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8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8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8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8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8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8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8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9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9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9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9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9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9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9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9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9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09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0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0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0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0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0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0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0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0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0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0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1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1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1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1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1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1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1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1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1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1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2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12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6122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6123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6124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6125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2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2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2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2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3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3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3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3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3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3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3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3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3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3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4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4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4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4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4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4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4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4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4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4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5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5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5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5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5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5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5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5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5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5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6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6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6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6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6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6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6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6167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6168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6169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6170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7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7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7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7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7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7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7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7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7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8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8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8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8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8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8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8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8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8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8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9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9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9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9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9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9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9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9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9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19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0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0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0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0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0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0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0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0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0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0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1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1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6212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6213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6214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6215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2416973</xdr:colOff>
      <xdr:row>4</xdr:row>
      <xdr:rowOff>238126</xdr:rowOff>
    </xdr:to>
    <xdr:sp macro="" textlink="">
      <xdr:nvSpPr>
        <xdr:cNvPr id="6216" name="AutoShape 1" hidden="1"/>
        <xdr:cNvSpPr>
          <a:spLocks noChangeAspect="1" noChangeArrowheads="1"/>
        </xdr:cNvSpPr>
      </xdr:nvSpPr>
      <xdr:spPr bwMode="auto">
        <a:xfrm>
          <a:off x="957532" y="567726"/>
          <a:ext cx="24169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2378873</xdr:colOff>
      <xdr:row>4</xdr:row>
      <xdr:rowOff>276226</xdr:rowOff>
    </xdr:to>
    <xdr:sp macro="" textlink="">
      <xdr:nvSpPr>
        <xdr:cNvPr id="6217" name="AutoShape 1" hidden="1"/>
        <xdr:cNvSpPr>
          <a:spLocks noChangeAspect="1" noChangeArrowheads="1"/>
        </xdr:cNvSpPr>
      </xdr:nvSpPr>
      <xdr:spPr bwMode="auto">
        <a:xfrm>
          <a:off x="957532" y="605826"/>
          <a:ext cx="23788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2378873</xdr:colOff>
      <xdr:row>4</xdr:row>
      <xdr:rowOff>238126</xdr:rowOff>
    </xdr:to>
    <xdr:sp macro="" textlink="">
      <xdr:nvSpPr>
        <xdr:cNvPr id="6218" name="AutoShape 1" hidden="1"/>
        <xdr:cNvSpPr>
          <a:spLocks noChangeAspect="1" noChangeArrowheads="1"/>
        </xdr:cNvSpPr>
      </xdr:nvSpPr>
      <xdr:spPr bwMode="auto">
        <a:xfrm>
          <a:off x="957532" y="567726"/>
          <a:ext cx="23788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2378873</xdr:colOff>
      <xdr:row>4</xdr:row>
      <xdr:rowOff>238126</xdr:rowOff>
    </xdr:to>
    <xdr:sp macro="" textlink="">
      <xdr:nvSpPr>
        <xdr:cNvPr id="6219" name="AutoShape 1" hidden="1"/>
        <xdr:cNvSpPr>
          <a:spLocks noChangeAspect="1" noChangeArrowheads="1"/>
        </xdr:cNvSpPr>
      </xdr:nvSpPr>
      <xdr:spPr bwMode="auto">
        <a:xfrm>
          <a:off x="957532" y="567726"/>
          <a:ext cx="23788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2416973</xdr:colOff>
      <xdr:row>4</xdr:row>
      <xdr:rowOff>238126</xdr:rowOff>
    </xdr:to>
    <xdr:sp macro="" textlink="">
      <xdr:nvSpPr>
        <xdr:cNvPr id="6220" name="AutoShape 1" hidden="1"/>
        <xdr:cNvSpPr>
          <a:spLocks noChangeAspect="1" noChangeArrowheads="1"/>
        </xdr:cNvSpPr>
      </xdr:nvSpPr>
      <xdr:spPr bwMode="auto">
        <a:xfrm>
          <a:off x="957532" y="567726"/>
          <a:ext cx="24169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2378873</xdr:colOff>
      <xdr:row>4</xdr:row>
      <xdr:rowOff>276226</xdr:rowOff>
    </xdr:to>
    <xdr:sp macro="" textlink="">
      <xdr:nvSpPr>
        <xdr:cNvPr id="6221" name="AutoShape 1" hidden="1"/>
        <xdr:cNvSpPr>
          <a:spLocks noChangeAspect="1" noChangeArrowheads="1"/>
        </xdr:cNvSpPr>
      </xdr:nvSpPr>
      <xdr:spPr bwMode="auto">
        <a:xfrm>
          <a:off x="957532" y="605826"/>
          <a:ext cx="23788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2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2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2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2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2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2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2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2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3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3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3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3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3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3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3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3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3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3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4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4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4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4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4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4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4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4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4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4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5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5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5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5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5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5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5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5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5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5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6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6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2150272</xdr:colOff>
      <xdr:row>4</xdr:row>
      <xdr:rowOff>238126</xdr:rowOff>
    </xdr:to>
    <xdr:sp macro="" textlink="">
      <xdr:nvSpPr>
        <xdr:cNvPr id="626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2245522</xdr:colOff>
      <xdr:row>4</xdr:row>
      <xdr:rowOff>238126</xdr:rowOff>
    </xdr:to>
    <xdr:sp macro="" textlink="">
      <xdr:nvSpPr>
        <xdr:cNvPr id="6263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6264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2150272</xdr:colOff>
      <xdr:row>4</xdr:row>
      <xdr:rowOff>276226</xdr:rowOff>
    </xdr:to>
    <xdr:sp macro="" textlink="">
      <xdr:nvSpPr>
        <xdr:cNvPr id="6265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6266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6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6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6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7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7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7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7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7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7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7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7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7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7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8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8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8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8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8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8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8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8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8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8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9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9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9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9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9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9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9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9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9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29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0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0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0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0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0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0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0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0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6308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6309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6310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6311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1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1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1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1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1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1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1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1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2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2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2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2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2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2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2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2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2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2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3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3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3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3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3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3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3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3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3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3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4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4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4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43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44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45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46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47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48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49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50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51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2150273</xdr:colOff>
      <xdr:row>4</xdr:row>
      <xdr:rowOff>238126</xdr:rowOff>
    </xdr:to>
    <xdr:sp macro="" textlink="">
      <xdr:nvSpPr>
        <xdr:cNvPr id="6352" name="AutoShape 1" hidden="1"/>
        <xdr:cNvSpPr>
          <a:spLocks noChangeAspect="1" noChangeArrowheads="1"/>
        </xdr:cNvSpPr>
      </xdr:nvSpPr>
      <xdr:spPr bwMode="auto">
        <a:xfrm>
          <a:off x="957532" y="5677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2245523</xdr:colOff>
      <xdr:row>4</xdr:row>
      <xdr:rowOff>238126</xdr:rowOff>
    </xdr:to>
    <xdr:sp macro="" textlink="">
      <xdr:nvSpPr>
        <xdr:cNvPr id="6353" name="AutoShape 1" hidden="1"/>
        <xdr:cNvSpPr>
          <a:spLocks noChangeAspect="1" noChangeArrowheads="1"/>
        </xdr:cNvSpPr>
      </xdr:nvSpPr>
      <xdr:spPr bwMode="auto">
        <a:xfrm>
          <a:off x="957532" y="567726"/>
          <a:ext cx="2245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6354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2150273</xdr:colOff>
      <xdr:row>4</xdr:row>
      <xdr:rowOff>276226</xdr:rowOff>
    </xdr:to>
    <xdr:sp macro="" textlink="">
      <xdr:nvSpPr>
        <xdr:cNvPr id="6355" name="AutoShape 1" hidden="1"/>
        <xdr:cNvSpPr>
          <a:spLocks noChangeAspect="1" noChangeArrowheads="1"/>
        </xdr:cNvSpPr>
      </xdr:nvSpPr>
      <xdr:spPr bwMode="auto">
        <a:xfrm>
          <a:off x="957532" y="605826"/>
          <a:ext cx="2150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6356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357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358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359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6360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361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362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363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364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365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366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367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368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369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370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371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372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373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374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6375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376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377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378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6379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380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381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382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383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384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385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386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1145596</xdr:colOff>
      <xdr:row>4</xdr:row>
      <xdr:rowOff>238126</xdr:rowOff>
    </xdr:to>
    <xdr:sp macro="" textlink="">
      <xdr:nvSpPr>
        <xdr:cNvPr id="6387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1145596</xdr:colOff>
      <xdr:row>4</xdr:row>
      <xdr:rowOff>238126</xdr:rowOff>
    </xdr:to>
    <xdr:sp macro="" textlink="">
      <xdr:nvSpPr>
        <xdr:cNvPr id="6388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1212271</xdr:colOff>
      <xdr:row>4</xdr:row>
      <xdr:rowOff>238126</xdr:rowOff>
    </xdr:to>
    <xdr:sp macro="" textlink="">
      <xdr:nvSpPr>
        <xdr:cNvPr id="6389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1145596</xdr:colOff>
      <xdr:row>4</xdr:row>
      <xdr:rowOff>276226</xdr:rowOff>
    </xdr:to>
    <xdr:sp macro="" textlink="">
      <xdr:nvSpPr>
        <xdr:cNvPr id="6390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1145596</xdr:colOff>
      <xdr:row>4</xdr:row>
      <xdr:rowOff>238126</xdr:rowOff>
    </xdr:to>
    <xdr:sp macro="" textlink="">
      <xdr:nvSpPr>
        <xdr:cNvPr id="6391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1145596</xdr:colOff>
      <xdr:row>4</xdr:row>
      <xdr:rowOff>238126</xdr:rowOff>
    </xdr:to>
    <xdr:sp macro="" textlink="">
      <xdr:nvSpPr>
        <xdr:cNvPr id="6392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1212271</xdr:colOff>
      <xdr:row>4</xdr:row>
      <xdr:rowOff>238126</xdr:rowOff>
    </xdr:to>
    <xdr:sp macro="" textlink="">
      <xdr:nvSpPr>
        <xdr:cNvPr id="6393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1145596</xdr:colOff>
      <xdr:row>4</xdr:row>
      <xdr:rowOff>276226</xdr:rowOff>
    </xdr:to>
    <xdr:sp macro="" textlink="">
      <xdr:nvSpPr>
        <xdr:cNvPr id="6394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395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396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397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6398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399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400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401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6402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03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04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405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406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07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08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409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410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11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12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13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14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15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16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17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18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419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420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421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6422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423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424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425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6426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27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28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429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430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31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32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433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434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35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36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37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38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39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40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41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42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43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44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45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46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47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48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49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50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51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52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453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454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55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56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457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458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59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60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61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62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63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64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65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66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467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468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469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6470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471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472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473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6474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75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76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477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478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79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80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481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482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83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84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85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86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87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88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89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90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91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92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93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94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95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496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497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498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499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500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501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502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503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504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505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506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507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508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509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510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511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6512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6513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6514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515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516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517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6518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519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6520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6521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6522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23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24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25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26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27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28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29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30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31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32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33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34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35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36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37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38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39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40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41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42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43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44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45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46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47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48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49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50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51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52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53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54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55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56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57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58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59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60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61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62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2148769</xdr:colOff>
      <xdr:row>4</xdr:row>
      <xdr:rowOff>238126</xdr:rowOff>
    </xdr:to>
    <xdr:sp macro="" textlink="">
      <xdr:nvSpPr>
        <xdr:cNvPr id="6563" name="AutoShape 1" hidden="1"/>
        <xdr:cNvSpPr>
          <a:spLocks noChangeAspect="1" noChangeArrowheads="1"/>
        </xdr:cNvSpPr>
      </xdr:nvSpPr>
      <xdr:spPr bwMode="auto">
        <a:xfrm>
          <a:off x="957532" y="567726"/>
          <a:ext cx="214876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2244019</xdr:colOff>
      <xdr:row>4</xdr:row>
      <xdr:rowOff>238126</xdr:rowOff>
    </xdr:to>
    <xdr:sp macro="" textlink="">
      <xdr:nvSpPr>
        <xdr:cNvPr id="6564" name="AutoShape 1" hidden="1"/>
        <xdr:cNvSpPr>
          <a:spLocks noChangeAspect="1" noChangeArrowheads="1"/>
        </xdr:cNvSpPr>
      </xdr:nvSpPr>
      <xdr:spPr bwMode="auto">
        <a:xfrm>
          <a:off x="957532" y="567726"/>
          <a:ext cx="22440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6565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2149635</xdr:colOff>
      <xdr:row>4</xdr:row>
      <xdr:rowOff>295275</xdr:rowOff>
    </xdr:to>
    <xdr:sp macro="" textlink="">
      <xdr:nvSpPr>
        <xdr:cNvPr id="6566" name="AutoShape 1" hidden="1"/>
        <xdr:cNvSpPr>
          <a:spLocks noChangeAspect="1" noChangeArrowheads="1"/>
        </xdr:cNvSpPr>
      </xdr:nvSpPr>
      <xdr:spPr bwMode="auto">
        <a:xfrm>
          <a:off x="957532" y="621102"/>
          <a:ext cx="2149635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6567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568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569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6570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6571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572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6573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1212273</xdr:colOff>
      <xdr:row>4</xdr:row>
      <xdr:rowOff>218575</xdr:rowOff>
    </xdr:to>
    <xdr:sp macro="" textlink="">
      <xdr:nvSpPr>
        <xdr:cNvPr id="6574" name="AutoShape 1" hidden="1"/>
        <xdr:cNvSpPr>
          <a:spLocks noChangeAspect="1" noChangeArrowheads="1"/>
        </xdr:cNvSpPr>
      </xdr:nvSpPr>
      <xdr:spPr bwMode="auto">
        <a:xfrm>
          <a:off x="957532" y="548175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1146465</xdr:colOff>
      <xdr:row>4</xdr:row>
      <xdr:rowOff>295275</xdr:rowOff>
    </xdr:to>
    <xdr:sp macro="" textlink="">
      <xdr:nvSpPr>
        <xdr:cNvPr id="6575" name="AutoShape 1" hidden="1"/>
        <xdr:cNvSpPr>
          <a:spLocks noChangeAspect="1" noChangeArrowheads="1"/>
        </xdr:cNvSpPr>
      </xdr:nvSpPr>
      <xdr:spPr bwMode="auto">
        <a:xfrm>
          <a:off x="957532" y="621102"/>
          <a:ext cx="1146465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7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7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7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7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8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8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8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8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8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8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8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8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8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8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9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9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9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9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9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9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9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9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9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59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0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0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0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0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0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0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0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0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0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0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1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1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1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1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1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1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1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6617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6618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1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2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2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2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2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2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2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2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2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2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2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3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3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3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3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3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3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3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3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3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3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4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4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4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4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4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4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4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4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4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238125</xdr:rowOff>
    </xdr:from>
    <xdr:to>
      <xdr:col>2</xdr:col>
      <xdr:colOff>2239506</xdr:colOff>
      <xdr:row>4</xdr:row>
      <xdr:rowOff>219076</xdr:rowOff>
    </xdr:to>
    <xdr:sp macro="" textlink="">
      <xdr:nvSpPr>
        <xdr:cNvPr id="6649" name="AutoShape 1" hidden="1"/>
        <xdr:cNvSpPr>
          <a:spLocks noChangeAspect="1" noChangeArrowheads="1"/>
        </xdr:cNvSpPr>
      </xdr:nvSpPr>
      <xdr:spPr bwMode="auto">
        <a:xfrm>
          <a:off x="957532" y="54867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6650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6651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6652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6653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6654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6655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6656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6657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6658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5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6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6661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6662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6663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6664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6665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6666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6667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6668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6669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6670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7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7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6673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6674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6675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6676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6677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6678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6679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6680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6681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6682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8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8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6685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6686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6687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6688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6689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6690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6691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6692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6693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6694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9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69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6697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6698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699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700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0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0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0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0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0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0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0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0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0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1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1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1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1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1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1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1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1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1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1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2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2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2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2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2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2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2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2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2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2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3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3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3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3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3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3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3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3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3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3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4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4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6742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6743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6744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6745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4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4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4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4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5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5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5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5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5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5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5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5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5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5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6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6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6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6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6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6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6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6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6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6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7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7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7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7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7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7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7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7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7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7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8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8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8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8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8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8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78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6787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788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6789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790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9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9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9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9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9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9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9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9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79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0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0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0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0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0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0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0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0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0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0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1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1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1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1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1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1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1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1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1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1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2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2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2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2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2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2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2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2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2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2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3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3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6832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833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6834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835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3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3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3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3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4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4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4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4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4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4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4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4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4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4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5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5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5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5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5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5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5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5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5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5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6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6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6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6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6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6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6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6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6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6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7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7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7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7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7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7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7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6877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878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6879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880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8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8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8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8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8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8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8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8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8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9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9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9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9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9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9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9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9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9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89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0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0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0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0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0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0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0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0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0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0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1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1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1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1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1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1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1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1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1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1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2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2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6922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923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6924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925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2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2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2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2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3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3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3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3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3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3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3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3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3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3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4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4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4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4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4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4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4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4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4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4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5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5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5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5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5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5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5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5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5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5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6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6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6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6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6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6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696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6967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968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6969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6970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7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7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7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7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7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7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7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7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7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8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8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8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8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8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8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8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8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8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8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9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9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9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9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9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9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9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9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9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699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0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0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0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0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0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0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0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0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0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0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1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1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012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7013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014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7015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1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1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1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1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2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2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2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2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2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2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2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2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2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2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3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3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3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3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3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3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3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3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3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3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4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4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4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4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4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4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4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4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4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4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5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5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5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5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5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5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5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057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7058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059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7060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061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062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063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064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065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066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067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068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06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07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071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072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073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074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075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076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077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078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079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080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8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08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083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084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085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086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087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088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089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090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091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092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09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09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095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096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097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098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099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100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101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102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103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104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10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10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107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108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109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110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111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112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113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114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115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116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11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11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119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120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121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122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123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124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125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126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127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128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12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13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131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132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133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134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135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136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137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138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139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140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14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14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143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144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145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146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147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148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149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150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151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152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15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15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155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156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157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158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159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160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161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162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163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164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16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16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167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168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169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170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171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172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173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174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175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176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17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17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179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180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181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182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183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184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185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186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187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188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18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19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191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192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193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194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195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196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197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198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199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200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20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20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203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204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205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206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207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208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209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210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211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212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21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21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215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216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217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218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219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220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221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222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223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224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225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226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227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228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229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230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231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232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233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234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235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236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237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238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239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2144257</xdr:colOff>
      <xdr:row>4</xdr:row>
      <xdr:rowOff>228601</xdr:rowOff>
    </xdr:to>
    <xdr:sp macro="" textlink="">
      <xdr:nvSpPr>
        <xdr:cNvPr id="7240" name="AutoShape 1" hidden="1"/>
        <xdr:cNvSpPr>
          <a:spLocks noChangeAspect="1" noChangeArrowheads="1"/>
        </xdr:cNvSpPr>
      </xdr:nvSpPr>
      <xdr:spPr bwMode="auto">
        <a:xfrm>
          <a:off x="957532" y="558201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241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242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243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244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245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246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247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248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249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250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251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252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253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254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255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2069521</xdr:colOff>
      <xdr:row>4</xdr:row>
      <xdr:rowOff>238126</xdr:rowOff>
    </xdr:to>
    <xdr:sp macro="" textlink="">
      <xdr:nvSpPr>
        <xdr:cNvPr id="7256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2163306</xdr:colOff>
      <xdr:row>4</xdr:row>
      <xdr:rowOff>238126</xdr:rowOff>
    </xdr:to>
    <xdr:sp macro="" textlink="">
      <xdr:nvSpPr>
        <xdr:cNvPr id="7257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2069521</xdr:colOff>
      <xdr:row>4</xdr:row>
      <xdr:rowOff>276226</xdr:rowOff>
    </xdr:to>
    <xdr:sp macro="" textlink="">
      <xdr:nvSpPr>
        <xdr:cNvPr id="7258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259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260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261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2144256</xdr:colOff>
      <xdr:row>4</xdr:row>
      <xdr:rowOff>238126</xdr:rowOff>
    </xdr:to>
    <xdr:sp macro="" textlink="">
      <xdr:nvSpPr>
        <xdr:cNvPr id="7262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2239506</xdr:colOff>
      <xdr:row>4</xdr:row>
      <xdr:rowOff>238126</xdr:rowOff>
    </xdr:to>
    <xdr:sp macro="" textlink="">
      <xdr:nvSpPr>
        <xdr:cNvPr id="7263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2144256</xdr:colOff>
      <xdr:row>4</xdr:row>
      <xdr:rowOff>276226</xdr:rowOff>
    </xdr:to>
    <xdr:sp macro="" textlink="">
      <xdr:nvSpPr>
        <xdr:cNvPr id="7264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265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266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267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2069522</xdr:colOff>
      <xdr:row>4</xdr:row>
      <xdr:rowOff>238126</xdr:rowOff>
    </xdr:to>
    <xdr:sp macro="" textlink="">
      <xdr:nvSpPr>
        <xdr:cNvPr id="7268" name="AutoShape 1" hidden="1"/>
        <xdr:cNvSpPr>
          <a:spLocks noChangeAspect="1" noChangeArrowheads="1"/>
        </xdr:cNvSpPr>
      </xdr:nvSpPr>
      <xdr:spPr bwMode="auto">
        <a:xfrm>
          <a:off x="957532" y="5677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2163307</xdr:colOff>
      <xdr:row>4</xdr:row>
      <xdr:rowOff>238126</xdr:rowOff>
    </xdr:to>
    <xdr:sp macro="" textlink="">
      <xdr:nvSpPr>
        <xdr:cNvPr id="7269" name="AutoShape 1" hidden="1"/>
        <xdr:cNvSpPr>
          <a:spLocks noChangeAspect="1" noChangeArrowheads="1"/>
        </xdr:cNvSpPr>
      </xdr:nvSpPr>
      <xdr:spPr bwMode="auto">
        <a:xfrm>
          <a:off x="957532" y="567726"/>
          <a:ext cx="21633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2069522</xdr:colOff>
      <xdr:row>4</xdr:row>
      <xdr:rowOff>276226</xdr:rowOff>
    </xdr:to>
    <xdr:sp macro="" textlink="">
      <xdr:nvSpPr>
        <xdr:cNvPr id="7270" name="AutoShape 1" hidden="1"/>
        <xdr:cNvSpPr>
          <a:spLocks noChangeAspect="1" noChangeArrowheads="1"/>
        </xdr:cNvSpPr>
      </xdr:nvSpPr>
      <xdr:spPr bwMode="auto">
        <a:xfrm>
          <a:off x="957532" y="605826"/>
          <a:ext cx="2069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271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272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273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2144257</xdr:colOff>
      <xdr:row>4</xdr:row>
      <xdr:rowOff>238126</xdr:rowOff>
    </xdr:to>
    <xdr:sp macro="" textlink="">
      <xdr:nvSpPr>
        <xdr:cNvPr id="7274" name="AutoShape 1" hidden="1"/>
        <xdr:cNvSpPr>
          <a:spLocks noChangeAspect="1" noChangeArrowheads="1"/>
        </xdr:cNvSpPr>
      </xdr:nvSpPr>
      <xdr:spPr bwMode="auto">
        <a:xfrm>
          <a:off x="957532" y="5677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2239507</xdr:colOff>
      <xdr:row>4</xdr:row>
      <xdr:rowOff>238126</xdr:rowOff>
    </xdr:to>
    <xdr:sp macro="" textlink="">
      <xdr:nvSpPr>
        <xdr:cNvPr id="7275" name="AutoShape 1" hidden="1"/>
        <xdr:cNvSpPr>
          <a:spLocks noChangeAspect="1" noChangeArrowheads="1"/>
        </xdr:cNvSpPr>
      </xdr:nvSpPr>
      <xdr:spPr bwMode="auto">
        <a:xfrm>
          <a:off x="957532" y="567726"/>
          <a:ext cx="22395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2144257</xdr:colOff>
      <xdr:row>4</xdr:row>
      <xdr:rowOff>276226</xdr:rowOff>
    </xdr:to>
    <xdr:sp macro="" textlink="">
      <xdr:nvSpPr>
        <xdr:cNvPr id="7276" name="AutoShape 1" hidden="1"/>
        <xdr:cNvSpPr>
          <a:spLocks noChangeAspect="1" noChangeArrowheads="1"/>
        </xdr:cNvSpPr>
      </xdr:nvSpPr>
      <xdr:spPr bwMode="auto">
        <a:xfrm>
          <a:off x="957532" y="605826"/>
          <a:ext cx="21442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277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278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279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280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19957</xdr:colOff>
      <xdr:row>4</xdr:row>
      <xdr:rowOff>238126</xdr:rowOff>
    </xdr:to>
    <xdr:sp macro="" textlink="">
      <xdr:nvSpPr>
        <xdr:cNvPr id="7281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19957</xdr:colOff>
      <xdr:row>4</xdr:row>
      <xdr:rowOff>238126</xdr:rowOff>
    </xdr:to>
    <xdr:sp macro="" textlink="">
      <xdr:nvSpPr>
        <xdr:cNvPr id="7282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283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284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285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19955</xdr:colOff>
      <xdr:row>4</xdr:row>
      <xdr:rowOff>238126</xdr:rowOff>
    </xdr:to>
    <xdr:sp macro="" textlink="">
      <xdr:nvSpPr>
        <xdr:cNvPr id="7286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287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19955</xdr:colOff>
      <xdr:row>4</xdr:row>
      <xdr:rowOff>238126</xdr:rowOff>
    </xdr:to>
    <xdr:sp macro="" textlink="">
      <xdr:nvSpPr>
        <xdr:cNvPr id="7288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19954</xdr:colOff>
      <xdr:row>4</xdr:row>
      <xdr:rowOff>238126</xdr:rowOff>
    </xdr:to>
    <xdr:sp macro="" textlink="">
      <xdr:nvSpPr>
        <xdr:cNvPr id="7289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19954</xdr:colOff>
      <xdr:row>4</xdr:row>
      <xdr:rowOff>238126</xdr:rowOff>
    </xdr:to>
    <xdr:sp macro="" textlink="">
      <xdr:nvSpPr>
        <xdr:cNvPr id="7290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19957</xdr:colOff>
      <xdr:row>4</xdr:row>
      <xdr:rowOff>238126</xdr:rowOff>
    </xdr:to>
    <xdr:sp macro="" textlink="">
      <xdr:nvSpPr>
        <xdr:cNvPr id="7291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19957</xdr:colOff>
      <xdr:row>4</xdr:row>
      <xdr:rowOff>238126</xdr:rowOff>
    </xdr:to>
    <xdr:sp macro="" textlink="">
      <xdr:nvSpPr>
        <xdr:cNvPr id="7292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293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294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19955</xdr:colOff>
      <xdr:row>4</xdr:row>
      <xdr:rowOff>238126</xdr:rowOff>
    </xdr:to>
    <xdr:sp macro="" textlink="">
      <xdr:nvSpPr>
        <xdr:cNvPr id="7295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19955</xdr:colOff>
      <xdr:row>4</xdr:row>
      <xdr:rowOff>238126</xdr:rowOff>
    </xdr:to>
    <xdr:sp macro="" textlink="">
      <xdr:nvSpPr>
        <xdr:cNvPr id="7296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19957</xdr:colOff>
      <xdr:row>4</xdr:row>
      <xdr:rowOff>238126</xdr:rowOff>
    </xdr:to>
    <xdr:sp macro="" textlink="">
      <xdr:nvSpPr>
        <xdr:cNvPr id="7297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19957</xdr:colOff>
      <xdr:row>4</xdr:row>
      <xdr:rowOff>238126</xdr:rowOff>
    </xdr:to>
    <xdr:sp macro="" textlink="">
      <xdr:nvSpPr>
        <xdr:cNvPr id="7298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299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00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19954</xdr:colOff>
      <xdr:row>4</xdr:row>
      <xdr:rowOff>238126</xdr:rowOff>
    </xdr:to>
    <xdr:sp macro="" textlink="">
      <xdr:nvSpPr>
        <xdr:cNvPr id="7301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19954</xdr:colOff>
      <xdr:row>4</xdr:row>
      <xdr:rowOff>238126</xdr:rowOff>
    </xdr:to>
    <xdr:sp macro="" textlink="">
      <xdr:nvSpPr>
        <xdr:cNvPr id="7302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03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04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05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06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19955</xdr:colOff>
      <xdr:row>4</xdr:row>
      <xdr:rowOff>238126</xdr:rowOff>
    </xdr:to>
    <xdr:sp macro="" textlink="">
      <xdr:nvSpPr>
        <xdr:cNvPr id="7307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19955</xdr:colOff>
      <xdr:row>4</xdr:row>
      <xdr:rowOff>238126</xdr:rowOff>
    </xdr:to>
    <xdr:sp macro="" textlink="">
      <xdr:nvSpPr>
        <xdr:cNvPr id="7308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19957</xdr:colOff>
      <xdr:row>4</xdr:row>
      <xdr:rowOff>238126</xdr:rowOff>
    </xdr:to>
    <xdr:sp macro="" textlink="">
      <xdr:nvSpPr>
        <xdr:cNvPr id="7309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19957</xdr:colOff>
      <xdr:row>4</xdr:row>
      <xdr:rowOff>238126</xdr:rowOff>
    </xdr:to>
    <xdr:sp macro="" textlink="">
      <xdr:nvSpPr>
        <xdr:cNvPr id="7310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11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12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19954</xdr:colOff>
      <xdr:row>4</xdr:row>
      <xdr:rowOff>238126</xdr:rowOff>
    </xdr:to>
    <xdr:sp macro="" textlink="">
      <xdr:nvSpPr>
        <xdr:cNvPr id="7313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19954</xdr:colOff>
      <xdr:row>4</xdr:row>
      <xdr:rowOff>238126</xdr:rowOff>
    </xdr:to>
    <xdr:sp macro="" textlink="">
      <xdr:nvSpPr>
        <xdr:cNvPr id="7314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15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16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17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18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19957</xdr:colOff>
      <xdr:row>4</xdr:row>
      <xdr:rowOff>238126</xdr:rowOff>
    </xdr:to>
    <xdr:sp macro="" textlink="">
      <xdr:nvSpPr>
        <xdr:cNvPr id="7319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19957</xdr:colOff>
      <xdr:row>4</xdr:row>
      <xdr:rowOff>238126</xdr:rowOff>
    </xdr:to>
    <xdr:sp macro="" textlink="">
      <xdr:nvSpPr>
        <xdr:cNvPr id="7320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321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322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323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19955</xdr:colOff>
      <xdr:row>4</xdr:row>
      <xdr:rowOff>238126</xdr:rowOff>
    </xdr:to>
    <xdr:sp macro="" textlink="">
      <xdr:nvSpPr>
        <xdr:cNvPr id="7324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237624</xdr:rowOff>
    </xdr:from>
    <xdr:to>
      <xdr:col>28</xdr:col>
      <xdr:colOff>946438</xdr:colOff>
      <xdr:row>4</xdr:row>
      <xdr:rowOff>218575</xdr:rowOff>
    </xdr:to>
    <xdr:sp macro="" textlink="">
      <xdr:nvSpPr>
        <xdr:cNvPr id="7325" name="AutoShape 1" hidden="1"/>
        <xdr:cNvSpPr>
          <a:spLocks noChangeAspect="1" noChangeArrowheads="1"/>
        </xdr:cNvSpPr>
      </xdr:nvSpPr>
      <xdr:spPr bwMode="auto">
        <a:xfrm>
          <a:off x="30735917" y="548175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19955</xdr:colOff>
      <xdr:row>4</xdr:row>
      <xdr:rowOff>238126</xdr:rowOff>
    </xdr:to>
    <xdr:sp macro="" textlink="">
      <xdr:nvSpPr>
        <xdr:cNvPr id="7326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19954</xdr:colOff>
      <xdr:row>4</xdr:row>
      <xdr:rowOff>238126</xdr:rowOff>
    </xdr:to>
    <xdr:sp macro="" textlink="">
      <xdr:nvSpPr>
        <xdr:cNvPr id="7327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19954</xdr:colOff>
      <xdr:row>4</xdr:row>
      <xdr:rowOff>238126</xdr:rowOff>
    </xdr:to>
    <xdr:sp macro="" textlink="">
      <xdr:nvSpPr>
        <xdr:cNvPr id="7328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19957</xdr:colOff>
      <xdr:row>4</xdr:row>
      <xdr:rowOff>238126</xdr:rowOff>
    </xdr:to>
    <xdr:sp macro="" textlink="">
      <xdr:nvSpPr>
        <xdr:cNvPr id="7329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19957</xdr:colOff>
      <xdr:row>4</xdr:row>
      <xdr:rowOff>238126</xdr:rowOff>
    </xdr:to>
    <xdr:sp macro="" textlink="">
      <xdr:nvSpPr>
        <xdr:cNvPr id="7330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31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32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19955</xdr:colOff>
      <xdr:row>4</xdr:row>
      <xdr:rowOff>238126</xdr:rowOff>
    </xdr:to>
    <xdr:sp macro="" textlink="">
      <xdr:nvSpPr>
        <xdr:cNvPr id="7333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19955</xdr:colOff>
      <xdr:row>4</xdr:row>
      <xdr:rowOff>238126</xdr:rowOff>
    </xdr:to>
    <xdr:sp macro="" textlink="">
      <xdr:nvSpPr>
        <xdr:cNvPr id="7334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19957</xdr:colOff>
      <xdr:row>4</xdr:row>
      <xdr:rowOff>238126</xdr:rowOff>
    </xdr:to>
    <xdr:sp macro="" textlink="">
      <xdr:nvSpPr>
        <xdr:cNvPr id="7335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19957</xdr:colOff>
      <xdr:row>4</xdr:row>
      <xdr:rowOff>238126</xdr:rowOff>
    </xdr:to>
    <xdr:sp macro="" textlink="">
      <xdr:nvSpPr>
        <xdr:cNvPr id="7336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37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38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19954</xdr:colOff>
      <xdr:row>4</xdr:row>
      <xdr:rowOff>238126</xdr:rowOff>
    </xdr:to>
    <xdr:sp macro="" textlink="">
      <xdr:nvSpPr>
        <xdr:cNvPr id="7339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19954</xdr:colOff>
      <xdr:row>4</xdr:row>
      <xdr:rowOff>238126</xdr:rowOff>
    </xdr:to>
    <xdr:sp macro="" textlink="">
      <xdr:nvSpPr>
        <xdr:cNvPr id="7340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41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42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43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44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19955</xdr:colOff>
      <xdr:row>4</xdr:row>
      <xdr:rowOff>238126</xdr:rowOff>
    </xdr:to>
    <xdr:sp macro="" textlink="">
      <xdr:nvSpPr>
        <xdr:cNvPr id="7345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19955</xdr:colOff>
      <xdr:row>4</xdr:row>
      <xdr:rowOff>238126</xdr:rowOff>
    </xdr:to>
    <xdr:sp macro="" textlink="">
      <xdr:nvSpPr>
        <xdr:cNvPr id="7346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19957</xdr:colOff>
      <xdr:row>4</xdr:row>
      <xdr:rowOff>238126</xdr:rowOff>
    </xdr:to>
    <xdr:sp macro="" textlink="">
      <xdr:nvSpPr>
        <xdr:cNvPr id="7347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19957</xdr:colOff>
      <xdr:row>4</xdr:row>
      <xdr:rowOff>238126</xdr:rowOff>
    </xdr:to>
    <xdr:sp macro="" textlink="">
      <xdr:nvSpPr>
        <xdr:cNvPr id="7348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49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50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19954</xdr:colOff>
      <xdr:row>4</xdr:row>
      <xdr:rowOff>238126</xdr:rowOff>
    </xdr:to>
    <xdr:sp macro="" textlink="">
      <xdr:nvSpPr>
        <xdr:cNvPr id="7351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19954</xdr:colOff>
      <xdr:row>4</xdr:row>
      <xdr:rowOff>238126</xdr:rowOff>
    </xdr:to>
    <xdr:sp macro="" textlink="">
      <xdr:nvSpPr>
        <xdr:cNvPr id="7352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4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53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54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55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356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19955</xdr:colOff>
      <xdr:row>4</xdr:row>
      <xdr:rowOff>238126</xdr:rowOff>
    </xdr:to>
    <xdr:sp macro="" textlink="">
      <xdr:nvSpPr>
        <xdr:cNvPr id="7357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19955</xdr:colOff>
      <xdr:row>4</xdr:row>
      <xdr:rowOff>238126</xdr:rowOff>
    </xdr:to>
    <xdr:sp macro="" textlink="">
      <xdr:nvSpPr>
        <xdr:cNvPr id="7358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19957</xdr:colOff>
      <xdr:row>4</xdr:row>
      <xdr:rowOff>238126</xdr:rowOff>
    </xdr:to>
    <xdr:sp macro="" textlink="">
      <xdr:nvSpPr>
        <xdr:cNvPr id="7359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19957</xdr:colOff>
      <xdr:row>4</xdr:row>
      <xdr:rowOff>238126</xdr:rowOff>
    </xdr:to>
    <xdr:sp macro="" textlink="">
      <xdr:nvSpPr>
        <xdr:cNvPr id="7360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361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362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363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364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365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366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367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368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369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370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371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372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373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374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375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376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377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378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379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380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381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382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383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384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385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386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387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388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389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390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946436</xdr:colOff>
      <xdr:row>4</xdr:row>
      <xdr:rowOff>238126</xdr:rowOff>
    </xdr:to>
    <xdr:sp macro="" textlink="">
      <xdr:nvSpPr>
        <xdr:cNvPr id="7391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946436</xdr:colOff>
      <xdr:row>4</xdr:row>
      <xdr:rowOff>238126</xdr:rowOff>
    </xdr:to>
    <xdr:sp macro="" textlink="">
      <xdr:nvSpPr>
        <xdr:cNvPr id="7392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1041686</xdr:colOff>
      <xdr:row>4</xdr:row>
      <xdr:rowOff>238126</xdr:rowOff>
    </xdr:to>
    <xdr:sp macro="" textlink="">
      <xdr:nvSpPr>
        <xdr:cNvPr id="7393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946436</xdr:colOff>
      <xdr:row>4</xdr:row>
      <xdr:rowOff>276226</xdr:rowOff>
    </xdr:to>
    <xdr:sp macro="" textlink="">
      <xdr:nvSpPr>
        <xdr:cNvPr id="7394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946436</xdr:colOff>
      <xdr:row>4</xdr:row>
      <xdr:rowOff>238126</xdr:rowOff>
    </xdr:to>
    <xdr:sp macro="" textlink="">
      <xdr:nvSpPr>
        <xdr:cNvPr id="7395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946436</xdr:colOff>
      <xdr:row>4</xdr:row>
      <xdr:rowOff>238126</xdr:rowOff>
    </xdr:to>
    <xdr:sp macro="" textlink="">
      <xdr:nvSpPr>
        <xdr:cNvPr id="7396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1041686</xdr:colOff>
      <xdr:row>4</xdr:row>
      <xdr:rowOff>238126</xdr:rowOff>
    </xdr:to>
    <xdr:sp macro="" textlink="">
      <xdr:nvSpPr>
        <xdr:cNvPr id="7397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946436</xdr:colOff>
      <xdr:row>4</xdr:row>
      <xdr:rowOff>276226</xdr:rowOff>
    </xdr:to>
    <xdr:sp macro="" textlink="">
      <xdr:nvSpPr>
        <xdr:cNvPr id="7398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399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400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401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402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403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404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405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406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07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08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409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410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11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12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413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414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15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16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417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418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19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20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421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422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423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424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425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426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427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428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429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430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31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32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433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434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35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36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437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438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39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40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441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442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43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44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445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446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47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48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449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450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51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52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453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454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55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56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457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458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59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60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461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462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63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64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465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466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67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68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469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470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471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472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473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474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475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476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477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478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79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80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481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482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83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484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485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486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87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88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489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490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91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92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493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494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95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96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497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498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499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500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501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502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503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504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505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506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507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508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509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510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511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512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513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514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515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946437</xdr:colOff>
      <xdr:row>4</xdr:row>
      <xdr:rowOff>238126</xdr:rowOff>
    </xdr:to>
    <xdr:sp macro="" textlink="">
      <xdr:nvSpPr>
        <xdr:cNvPr id="7516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1041687</xdr:colOff>
      <xdr:row>4</xdr:row>
      <xdr:rowOff>238126</xdr:rowOff>
    </xdr:to>
    <xdr:sp macro="" textlink="">
      <xdr:nvSpPr>
        <xdr:cNvPr id="7517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946437</xdr:colOff>
      <xdr:row>4</xdr:row>
      <xdr:rowOff>276226</xdr:rowOff>
    </xdr:to>
    <xdr:sp macro="" textlink="">
      <xdr:nvSpPr>
        <xdr:cNvPr id="7518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519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520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521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522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523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946438</xdr:colOff>
      <xdr:row>4</xdr:row>
      <xdr:rowOff>238126</xdr:rowOff>
    </xdr:to>
    <xdr:sp macro="" textlink="">
      <xdr:nvSpPr>
        <xdr:cNvPr id="7524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1041688</xdr:colOff>
      <xdr:row>4</xdr:row>
      <xdr:rowOff>238126</xdr:rowOff>
    </xdr:to>
    <xdr:sp macro="" textlink="">
      <xdr:nvSpPr>
        <xdr:cNvPr id="7525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946438</xdr:colOff>
      <xdr:row>4</xdr:row>
      <xdr:rowOff>276226</xdr:rowOff>
    </xdr:to>
    <xdr:sp macro="" textlink="">
      <xdr:nvSpPr>
        <xdr:cNvPr id="7526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527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19956</xdr:colOff>
      <xdr:row>4</xdr:row>
      <xdr:rowOff>238126</xdr:rowOff>
    </xdr:to>
    <xdr:sp macro="" textlink="">
      <xdr:nvSpPr>
        <xdr:cNvPr id="7528" name="AutoShape 1" hidden="1"/>
        <xdr:cNvSpPr>
          <a:spLocks noChangeAspect="1" noChangeArrowheads="1"/>
        </xdr:cNvSpPr>
      </xdr:nvSpPr>
      <xdr:spPr bwMode="auto">
        <a:xfrm>
          <a:off x="30735917" y="567726"/>
          <a:ext cx="115001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529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530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1041689</xdr:colOff>
      <xdr:row>4</xdr:row>
      <xdr:rowOff>238126</xdr:rowOff>
    </xdr:to>
    <xdr:sp macro="" textlink="">
      <xdr:nvSpPr>
        <xdr:cNvPr id="7531" name="AutoShape 1" hidden="1"/>
        <xdr:cNvSpPr>
          <a:spLocks noChangeAspect="1" noChangeArrowheads="1"/>
        </xdr:cNvSpPr>
      </xdr:nvSpPr>
      <xdr:spPr bwMode="auto">
        <a:xfrm>
          <a:off x="30735917" y="567726"/>
          <a:ext cx="104168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946439</xdr:colOff>
      <xdr:row>4</xdr:row>
      <xdr:rowOff>276226</xdr:rowOff>
    </xdr:to>
    <xdr:sp macro="" textlink="">
      <xdr:nvSpPr>
        <xdr:cNvPr id="7532" name="AutoShape 1" hidden="1"/>
        <xdr:cNvSpPr>
          <a:spLocks noChangeAspect="1" noChangeArrowheads="1"/>
        </xdr:cNvSpPr>
      </xdr:nvSpPr>
      <xdr:spPr bwMode="auto">
        <a:xfrm>
          <a:off x="30735917" y="6058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533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946439</xdr:colOff>
      <xdr:row>4</xdr:row>
      <xdr:rowOff>238126</xdr:rowOff>
    </xdr:to>
    <xdr:sp macro="" textlink="">
      <xdr:nvSpPr>
        <xdr:cNvPr id="7534" name="AutoShape 1" hidden="1"/>
        <xdr:cNvSpPr>
          <a:spLocks noChangeAspect="1" noChangeArrowheads="1"/>
        </xdr:cNvSpPr>
      </xdr:nvSpPr>
      <xdr:spPr bwMode="auto">
        <a:xfrm>
          <a:off x="30735917" y="567726"/>
          <a:ext cx="94643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237624</xdr:rowOff>
    </xdr:from>
    <xdr:to>
      <xdr:col>28</xdr:col>
      <xdr:colOff>1041688</xdr:colOff>
      <xdr:row>4</xdr:row>
      <xdr:rowOff>218575</xdr:rowOff>
    </xdr:to>
    <xdr:sp macro="" textlink="">
      <xdr:nvSpPr>
        <xdr:cNvPr id="7535" name="AutoShape 1" hidden="1"/>
        <xdr:cNvSpPr>
          <a:spLocks noChangeAspect="1" noChangeArrowheads="1"/>
        </xdr:cNvSpPr>
      </xdr:nvSpPr>
      <xdr:spPr bwMode="auto">
        <a:xfrm>
          <a:off x="30735917" y="548175"/>
          <a:ext cx="104168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2</xdr:row>
      <xdr:rowOff>0</xdr:rowOff>
    </xdr:from>
    <xdr:to>
      <xdr:col>28</xdr:col>
      <xdr:colOff>929121</xdr:colOff>
      <xdr:row>4</xdr:row>
      <xdr:rowOff>295275</xdr:rowOff>
    </xdr:to>
    <xdr:sp macro="" textlink="">
      <xdr:nvSpPr>
        <xdr:cNvPr id="7536" name="AutoShape 1" hidden="1"/>
        <xdr:cNvSpPr>
          <a:spLocks noChangeAspect="1" noChangeArrowheads="1"/>
        </xdr:cNvSpPr>
      </xdr:nvSpPr>
      <xdr:spPr bwMode="auto">
        <a:xfrm>
          <a:off x="30735917" y="621102"/>
          <a:ext cx="929121" cy="916377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128008</xdr:colOff>
      <xdr:row>4</xdr:row>
      <xdr:rowOff>238126</xdr:rowOff>
    </xdr:to>
    <xdr:sp macro="" textlink="">
      <xdr:nvSpPr>
        <xdr:cNvPr id="7537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128008</xdr:colOff>
      <xdr:row>4</xdr:row>
      <xdr:rowOff>238126</xdr:rowOff>
    </xdr:to>
    <xdr:sp macro="" textlink="">
      <xdr:nvSpPr>
        <xdr:cNvPr id="7538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128008</xdr:colOff>
      <xdr:row>4</xdr:row>
      <xdr:rowOff>238126</xdr:rowOff>
    </xdr:to>
    <xdr:sp macro="" textlink="">
      <xdr:nvSpPr>
        <xdr:cNvPr id="7539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128008</xdr:colOff>
      <xdr:row>4</xdr:row>
      <xdr:rowOff>238126</xdr:rowOff>
    </xdr:to>
    <xdr:sp macro="" textlink="">
      <xdr:nvSpPr>
        <xdr:cNvPr id="7540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41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42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128006</xdr:colOff>
      <xdr:row>4</xdr:row>
      <xdr:rowOff>238126</xdr:rowOff>
    </xdr:to>
    <xdr:sp macro="" textlink="">
      <xdr:nvSpPr>
        <xdr:cNvPr id="7543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128006</xdr:colOff>
      <xdr:row>4</xdr:row>
      <xdr:rowOff>238126</xdr:rowOff>
    </xdr:to>
    <xdr:sp macro="" textlink="">
      <xdr:nvSpPr>
        <xdr:cNvPr id="7544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45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46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128008</xdr:colOff>
      <xdr:row>4</xdr:row>
      <xdr:rowOff>238126</xdr:rowOff>
    </xdr:to>
    <xdr:sp macro="" textlink="">
      <xdr:nvSpPr>
        <xdr:cNvPr id="7547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128008</xdr:colOff>
      <xdr:row>4</xdr:row>
      <xdr:rowOff>238126</xdr:rowOff>
    </xdr:to>
    <xdr:sp macro="" textlink="">
      <xdr:nvSpPr>
        <xdr:cNvPr id="7548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49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50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128006</xdr:colOff>
      <xdr:row>4</xdr:row>
      <xdr:rowOff>238126</xdr:rowOff>
    </xdr:to>
    <xdr:sp macro="" textlink="">
      <xdr:nvSpPr>
        <xdr:cNvPr id="7551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128006</xdr:colOff>
      <xdr:row>4</xdr:row>
      <xdr:rowOff>238126</xdr:rowOff>
    </xdr:to>
    <xdr:sp macro="" textlink="">
      <xdr:nvSpPr>
        <xdr:cNvPr id="7552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53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54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55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56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57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58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59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60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61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62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63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64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128006</xdr:colOff>
      <xdr:row>4</xdr:row>
      <xdr:rowOff>238126</xdr:rowOff>
    </xdr:to>
    <xdr:sp macro="" textlink="">
      <xdr:nvSpPr>
        <xdr:cNvPr id="7565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128006</xdr:colOff>
      <xdr:row>4</xdr:row>
      <xdr:rowOff>238126</xdr:rowOff>
    </xdr:to>
    <xdr:sp macro="" textlink="">
      <xdr:nvSpPr>
        <xdr:cNvPr id="7566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67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68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69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70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71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72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73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74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75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128007</xdr:colOff>
      <xdr:row>4</xdr:row>
      <xdr:rowOff>238126</xdr:rowOff>
    </xdr:to>
    <xdr:sp macro="" textlink="">
      <xdr:nvSpPr>
        <xdr:cNvPr id="7576" name="AutoShape 1" hidden="1"/>
        <xdr:cNvSpPr>
          <a:spLocks noChangeAspect="1" noChangeArrowheads="1"/>
        </xdr:cNvSpPr>
      </xdr:nvSpPr>
      <xdr:spPr bwMode="auto">
        <a:xfrm>
          <a:off x="30735917" y="567726"/>
          <a:ext cx="125806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7577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7578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7579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7580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81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82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583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584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85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86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7587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7588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89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90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591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592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93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94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95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96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97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98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599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00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01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02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603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604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605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606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07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08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609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610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11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12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13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14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15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16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17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18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19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7620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621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622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623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7624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1365540</xdr:colOff>
      <xdr:row>4</xdr:row>
      <xdr:rowOff>295275</xdr:rowOff>
    </xdr:to>
    <xdr:sp macro="" textlink="">
      <xdr:nvSpPr>
        <xdr:cNvPr id="7625" name="AutoShape 1" hidden="1"/>
        <xdr:cNvSpPr>
          <a:spLocks noChangeAspect="1" noChangeArrowheads="1"/>
        </xdr:cNvSpPr>
      </xdr:nvSpPr>
      <xdr:spPr bwMode="auto">
        <a:xfrm>
          <a:off x="957532" y="621102"/>
          <a:ext cx="1365540" cy="916377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626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627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628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3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629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11298</xdr:colOff>
      <xdr:row>4</xdr:row>
      <xdr:rowOff>238126</xdr:rowOff>
    </xdr:to>
    <xdr:sp macro="" textlink="">
      <xdr:nvSpPr>
        <xdr:cNvPr id="7630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11298</xdr:colOff>
      <xdr:row>4</xdr:row>
      <xdr:rowOff>238126</xdr:rowOff>
    </xdr:to>
    <xdr:sp macro="" textlink="">
      <xdr:nvSpPr>
        <xdr:cNvPr id="7631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632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633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634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11296</xdr:colOff>
      <xdr:row>4</xdr:row>
      <xdr:rowOff>238126</xdr:rowOff>
    </xdr:to>
    <xdr:sp macro="" textlink="">
      <xdr:nvSpPr>
        <xdr:cNvPr id="7635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636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11296</xdr:colOff>
      <xdr:row>4</xdr:row>
      <xdr:rowOff>238126</xdr:rowOff>
    </xdr:to>
    <xdr:sp macro="" textlink="">
      <xdr:nvSpPr>
        <xdr:cNvPr id="7637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11295</xdr:colOff>
      <xdr:row>4</xdr:row>
      <xdr:rowOff>238126</xdr:rowOff>
    </xdr:to>
    <xdr:sp macro="" textlink="">
      <xdr:nvSpPr>
        <xdr:cNvPr id="7638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11295</xdr:colOff>
      <xdr:row>4</xdr:row>
      <xdr:rowOff>238126</xdr:rowOff>
    </xdr:to>
    <xdr:sp macro="" textlink="">
      <xdr:nvSpPr>
        <xdr:cNvPr id="7639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11298</xdr:colOff>
      <xdr:row>4</xdr:row>
      <xdr:rowOff>238126</xdr:rowOff>
    </xdr:to>
    <xdr:sp macro="" textlink="">
      <xdr:nvSpPr>
        <xdr:cNvPr id="7640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11298</xdr:colOff>
      <xdr:row>4</xdr:row>
      <xdr:rowOff>238126</xdr:rowOff>
    </xdr:to>
    <xdr:sp macro="" textlink="">
      <xdr:nvSpPr>
        <xdr:cNvPr id="7641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42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43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11296</xdr:colOff>
      <xdr:row>4</xdr:row>
      <xdr:rowOff>238126</xdr:rowOff>
    </xdr:to>
    <xdr:sp macro="" textlink="">
      <xdr:nvSpPr>
        <xdr:cNvPr id="7644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11296</xdr:colOff>
      <xdr:row>4</xdr:row>
      <xdr:rowOff>238126</xdr:rowOff>
    </xdr:to>
    <xdr:sp macro="" textlink="">
      <xdr:nvSpPr>
        <xdr:cNvPr id="7645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11298</xdr:colOff>
      <xdr:row>4</xdr:row>
      <xdr:rowOff>238126</xdr:rowOff>
    </xdr:to>
    <xdr:sp macro="" textlink="">
      <xdr:nvSpPr>
        <xdr:cNvPr id="7646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11298</xdr:colOff>
      <xdr:row>4</xdr:row>
      <xdr:rowOff>238126</xdr:rowOff>
    </xdr:to>
    <xdr:sp macro="" textlink="">
      <xdr:nvSpPr>
        <xdr:cNvPr id="7647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48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49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11295</xdr:colOff>
      <xdr:row>4</xdr:row>
      <xdr:rowOff>238126</xdr:rowOff>
    </xdr:to>
    <xdr:sp macro="" textlink="">
      <xdr:nvSpPr>
        <xdr:cNvPr id="7650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11295</xdr:colOff>
      <xdr:row>4</xdr:row>
      <xdr:rowOff>238126</xdr:rowOff>
    </xdr:to>
    <xdr:sp macro="" textlink="">
      <xdr:nvSpPr>
        <xdr:cNvPr id="7651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52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53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54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55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11296</xdr:colOff>
      <xdr:row>4</xdr:row>
      <xdr:rowOff>238126</xdr:rowOff>
    </xdr:to>
    <xdr:sp macro="" textlink="">
      <xdr:nvSpPr>
        <xdr:cNvPr id="7656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11296</xdr:colOff>
      <xdr:row>4</xdr:row>
      <xdr:rowOff>238126</xdr:rowOff>
    </xdr:to>
    <xdr:sp macro="" textlink="">
      <xdr:nvSpPr>
        <xdr:cNvPr id="7657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11298</xdr:colOff>
      <xdr:row>4</xdr:row>
      <xdr:rowOff>238126</xdr:rowOff>
    </xdr:to>
    <xdr:sp macro="" textlink="">
      <xdr:nvSpPr>
        <xdr:cNvPr id="7658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11298</xdr:colOff>
      <xdr:row>4</xdr:row>
      <xdr:rowOff>238126</xdr:rowOff>
    </xdr:to>
    <xdr:sp macro="" textlink="">
      <xdr:nvSpPr>
        <xdr:cNvPr id="7659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60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61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11295</xdr:colOff>
      <xdr:row>4</xdr:row>
      <xdr:rowOff>238126</xdr:rowOff>
    </xdr:to>
    <xdr:sp macro="" textlink="">
      <xdr:nvSpPr>
        <xdr:cNvPr id="7662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11295</xdr:colOff>
      <xdr:row>4</xdr:row>
      <xdr:rowOff>238126</xdr:rowOff>
    </xdr:to>
    <xdr:sp macro="" textlink="">
      <xdr:nvSpPr>
        <xdr:cNvPr id="7663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64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65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66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67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11298</xdr:colOff>
      <xdr:row>4</xdr:row>
      <xdr:rowOff>238126</xdr:rowOff>
    </xdr:to>
    <xdr:sp macro="" textlink="">
      <xdr:nvSpPr>
        <xdr:cNvPr id="7668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11298</xdr:colOff>
      <xdr:row>4</xdr:row>
      <xdr:rowOff>238126</xdr:rowOff>
    </xdr:to>
    <xdr:sp macro="" textlink="">
      <xdr:nvSpPr>
        <xdr:cNvPr id="7669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670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671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672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11296</xdr:colOff>
      <xdr:row>4</xdr:row>
      <xdr:rowOff>238126</xdr:rowOff>
    </xdr:to>
    <xdr:sp macro="" textlink="">
      <xdr:nvSpPr>
        <xdr:cNvPr id="7673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237624</xdr:rowOff>
    </xdr:from>
    <xdr:to>
      <xdr:col>28</xdr:col>
      <xdr:colOff>937779</xdr:colOff>
      <xdr:row>4</xdr:row>
      <xdr:rowOff>218575</xdr:rowOff>
    </xdr:to>
    <xdr:sp macro="" textlink="">
      <xdr:nvSpPr>
        <xdr:cNvPr id="7674" name="AutoShape 1" hidden="1"/>
        <xdr:cNvSpPr>
          <a:spLocks noChangeAspect="1" noChangeArrowheads="1"/>
        </xdr:cNvSpPr>
      </xdr:nvSpPr>
      <xdr:spPr bwMode="auto">
        <a:xfrm>
          <a:off x="30735917" y="548175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11296</xdr:colOff>
      <xdr:row>4</xdr:row>
      <xdr:rowOff>238126</xdr:rowOff>
    </xdr:to>
    <xdr:sp macro="" textlink="">
      <xdr:nvSpPr>
        <xdr:cNvPr id="7675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11295</xdr:colOff>
      <xdr:row>4</xdr:row>
      <xdr:rowOff>238126</xdr:rowOff>
    </xdr:to>
    <xdr:sp macro="" textlink="">
      <xdr:nvSpPr>
        <xdr:cNvPr id="7676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11295</xdr:colOff>
      <xdr:row>4</xdr:row>
      <xdr:rowOff>238126</xdr:rowOff>
    </xdr:to>
    <xdr:sp macro="" textlink="">
      <xdr:nvSpPr>
        <xdr:cNvPr id="7677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11298</xdr:colOff>
      <xdr:row>4</xdr:row>
      <xdr:rowOff>238126</xdr:rowOff>
    </xdr:to>
    <xdr:sp macro="" textlink="">
      <xdr:nvSpPr>
        <xdr:cNvPr id="7678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11298</xdr:colOff>
      <xdr:row>4</xdr:row>
      <xdr:rowOff>238126</xdr:rowOff>
    </xdr:to>
    <xdr:sp macro="" textlink="">
      <xdr:nvSpPr>
        <xdr:cNvPr id="7679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80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81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11296</xdr:colOff>
      <xdr:row>4</xdr:row>
      <xdr:rowOff>238126</xdr:rowOff>
    </xdr:to>
    <xdr:sp macro="" textlink="">
      <xdr:nvSpPr>
        <xdr:cNvPr id="7682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11296</xdr:colOff>
      <xdr:row>4</xdr:row>
      <xdr:rowOff>238126</xdr:rowOff>
    </xdr:to>
    <xdr:sp macro="" textlink="">
      <xdr:nvSpPr>
        <xdr:cNvPr id="7683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11298</xdr:colOff>
      <xdr:row>4</xdr:row>
      <xdr:rowOff>238126</xdr:rowOff>
    </xdr:to>
    <xdr:sp macro="" textlink="">
      <xdr:nvSpPr>
        <xdr:cNvPr id="7684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11298</xdr:colOff>
      <xdr:row>4</xdr:row>
      <xdr:rowOff>238126</xdr:rowOff>
    </xdr:to>
    <xdr:sp macro="" textlink="">
      <xdr:nvSpPr>
        <xdr:cNvPr id="7685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86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87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11295</xdr:colOff>
      <xdr:row>4</xdr:row>
      <xdr:rowOff>238126</xdr:rowOff>
    </xdr:to>
    <xdr:sp macro="" textlink="">
      <xdr:nvSpPr>
        <xdr:cNvPr id="7688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11295</xdr:colOff>
      <xdr:row>4</xdr:row>
      <xdr:rowOff>238126</xdr:rowOff>
    </xdr:to>
    <xdr:sp macro="" textlink="">
      <xdr:nvSpPr>
        <xdr:cNvPr id="7689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90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91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92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93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11296</xdr:colOff>
      <xdr:row>4</xdr:row>
      <xdr:rowOff>238126</xdr:rowOff>
    </xdr:to>
    <xdr:sp macro="" textlink="">
      <xdr:nvSpPr>
        <xdr:cNvPr id="7694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11296</xdr:colOff>
      <xdr:row>4</xdr:row>
      <xdr:rowOff>238126</xdr:rowOff>
    </xdr:to>
    <xdr:sp macro="" textlink="">
      <xdr:nvSpPr>
        <xdr:cNvPr id="7695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11298</xdr:colOff>
      <xdr:row>4</xdr:row>
      <xdr:rowOff>238126</xdr:rowOff>
    </xdr:to>
    <xdr:sp macro="" textlink="">
      <xdr:nvSpPr>
        <xdr:cNvPr id="7696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11298</xdr:colOff>
      <xdr:row>4</xdr:row>
      <xdr:rowOff>238126</xdr:rowOff>
    </xdr:to>
    <xdr:sp macro="" textlink="">
      <xdr:nvSpPr>
        <xdr:cNvPr id="7697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98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699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11295</xdr:colOff>
      <xdr:row>4</xdr:row>
      <xdr:rowOff>238126</xdr:rowOff>
    </xdr:to>
    <xdr:sp macro="" textlink="">
      <xdr:nvSpPr>
        <xdr:cNvPr id="7700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11295</xdr:colOff>
      <xdr:row>4</xdr:row>
      <xdr:rowOff>238126</xdr:rowOff>
    </xdr:to>
    <xdr:sp macro="" textlink="">
      <xdr:nvSpPr>
        <xdr:cNvPr id="7701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702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703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704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705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11296</xdr:colOff>
      <xdr:row>4</xdr:row>
      <xdr:rowOff>238126</xdr:rowOff>
    </xdr:to>
    <xdr:sp macro="" textlink="">
      <xdr:nvSpPr>
        <xdr:cNvPr id="7706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11296</xdr:colOff>
      <xdr:row>4</xdr:row>
      <xdr:rowOff>238126</xdr:rowOff>
    </xdr:to>
    <xdr:sp macro="" textlink="">
      <xdr:nvSpPr>
        <xdr:cNvPr id="7707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11298</xdr:colOff>
      <xdr:row>4</xdr:row>
      <xdr:rowOff>238126</xdr:rowOff>
    </xdr:to>
    <xdr:sp macro="" textlink="">
      <xdr:nvSpPr>
        <xdr:cNvPr id="7708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11298</xdr:colOff>
      <xdr:row>4</xdr:row>
      <xdr:rowOff>238126</xdr:rowOff>
    </xdr:to>
    <xdr:sp macro="" textlink="">
      <xdr:nvSpPr>
        <xdr:cNvPr id="7709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10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11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712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713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14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15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716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17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18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719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720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21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22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723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724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25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26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727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728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29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30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731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732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33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34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735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3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736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37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38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739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3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937777</xdr:colOff>
      <xdr:row>4</xdr:row>
      <xdr:rowOff>238126</xdr:rowOff>
    </xdr:to>
    <xdr:sp macro="" textlink="">
      <xdr:nvSpPr>
        <xdr:cNvPr id="7740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937777</xdr:colOff>
      <xdr:row>4</xdr:row>
      <xdr:rowOff>238126</xdr:rowOff>
    </xdr:to>
    <xdr:sp macro="" textlink="">
      <xdr:nvSpPr>
        <xdr:cNvPr id="7741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1033027</xdr:colOff>
      <xdr:row>4</xdr:row>
      <xdr:rowOff>238126</xdr:rowOff>
    </xdr:to>
    <xdr:sp macro="" textlink="">
      <xdr:nvSpPr>
        <xdr:cNvPr id="7742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937777</xdr:colOff>
      <xdr:row>4</xdr:row>
      <xdr:rowOff>276226</xdr:rowOff>
    </xdr:to>
    <xdr:sp macro="" textlink="">
      <xdr:nvSpPr>
        <xdr:cNvPr id="7743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937777</xdr:colOff>
      <xdr:row>4</xdr:row>
      <xdr:rowOff>238126</xdr:rowOff>
    </xdr:to>
    <xdr:sp macro="" textlink="">
      <xdr:nvSpPr>
        <xdr:cNvPr id="7744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937777</xdr:colOff>
      <xdr:row>4</xdr:row>
      <xdr:rowOff>238126</xdr:rowOff>
    </xdr:to>
    <xdr:sp macro="" textlink="">
      <xdr:nvSpPr>
        <xdr:cNvPr id="7745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1033027</xdr:colOff>
      <xdr:row>4</xdr:row>
      <xdr:rowOff>238126</xdr:rowOff>
    </xdr:to>
    <xdr:sp macro="" textlink="">
      <xdr:nvSpPr>
        <xdr:cNvPr id="7746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937777</xdr:colOff>
      <xdr:row>4</xdr:row>
      <xdr:rowOff>276226</xdr:rowOff>
    </xdr:to>
    <xdr:sp macro="" textlink="">
      <xdr:nvSpPr>
        <xdr:cNvPr id="7747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48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49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750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751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52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53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754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755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56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57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758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3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759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60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61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762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3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763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64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65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766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767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68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69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770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771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72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73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774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775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76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777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778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779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80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81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782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3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783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84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785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786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3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787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88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89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790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791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92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93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794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795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96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797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798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799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00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01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802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803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04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05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806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3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807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08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09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810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3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811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12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13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814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815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16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17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818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819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820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821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822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823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824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825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826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827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28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29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830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3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831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32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33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834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3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835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36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37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838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839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40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41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842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843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44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45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846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847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48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49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850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851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52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53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854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3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855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56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57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858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3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859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60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61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862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863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64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937778</xdr:colOff>
      <xdr:row>4</xdr:row>
      <xdr:rowOff>238126</xdr:rowOff>
    </xdr:to>
    <xdr:sp macro="" textlink="">
      <xdr:nvSpPr>
        <xdr:cNvPr id="7865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1033028</xdr:colOff>
      <xdr:row>4</xdr:row>
      <xdr:rowOff>238126</xdr:rowOff>
    </xdr:to>
    <xdr:sp macro="" textlink="">
      <xdr:nvSpPr>
        <xdr:cNvPr id="7866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937778</xdr:colOff>
      <xdr:row>4</xdr:row>
      <xdr:rowOff>276226</xdr:rowOff>
    </xdr:to>
    <xdr:sp macro="" textlink="">
      <xdr:nvSpPr>
        <xdr:cNvPr id="7867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8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868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869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870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871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872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937779</xdr:colOff>
      <xdr:row>4</xdr:row>
      <xdr:rowOff>238126</xdr:rowOff>
    </xdr:to>
    <xdr:sp macro="" textlink="">
      <xdr:nvSpPr>
        <xdr:cNvPr id="7873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1033029</xdr:colOff>
      <xdr:row>4</xdr:row>
      <xdr:rowOff>238126</xdr:rowOff>
    </xdr:to>
    <xdr:sp macro="" textlink="">
      <xdr:nvSpPr>
        <xdr:cNvPr id="7874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2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937779</xdr:colOff>
      <xdr:row>4</xdr:row>
      <xdr:rowOff>276226</xdr:rowOff>
    </xdr:to>
    <xdr:sp macro="" textlink="">
      <xdr:nvSpPr>
        <xdr:cNvPr id="7875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79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876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29</xdr:col>
      <xdr:colOff>11297</xdr:colOff>
      <xdr:row>4</xdr:row>
      <xdr:rowOff>238126</xdr:rowOff>
    </xdr:to>
    <xdr:sp macro="" textlink="">
      <xdr:nvSpPr>
        <xdr:cNvPr id="7877" name="AutoShape 1" hidden="1"/>
        <xdr:cNvSpPr>
          <a:spLocks noChangeAspect="1" noChangeArrowheads="1"/>
        </xdr:cNvSpPr>
      </xdr:nvSpPr>
      <xdr:spPr bwMode="auto">
        <a:xfrm>
          <a:off x="30735917" y="567726"/>
          <a:ext cx="1141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78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79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1033030</xdr:colOff>
      <xdr:row>4</xdr:row>
      <xdr:rowOff>238126</xdr:rowOff>
    </xdr:to>
    <xdr:sp macro="" textlink="">
      <xdr:nvSpPr>
        <xdr:cNvPr id="7880" name="AutoShape 1" hidden="1"/>
        <xdr:cNvSpPr>
          <a:spLocks noChangeAspect="1" noChangeArrowheads="1"/>
        </xdr:cNvSpPr>
      </xdr:nvSpPr>
      <xdr:spPr bwMode="auto">
        <a:xfrm>
          <a:off x="30735917" y="567726"/>
          <a:ext cx="103303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295275</xdr:rowOff>
    </xdr:from>
    <xdr:to>
      <xdr:col>28</xdr:col>
      <xdr:colOff>937780</xdr:colOff>
      <xdr:row>4</xdr:row>
      <xdr:rowOff>276226</xdr:rowOff>
    </xdr:to>
    <xdr:sp macro="" textlink="">
      <xdr:nvSpPr>
        <xdr:cNvPr id="7881" name="AutoShape 1" hidden="1"/>
        <xdr:cNvSpPr>
          <a:spLocks noChangeAspect="1" noChangeArrowheads="1"/>
        </xdr:cNvSpPr>
      </xdr:nvSpPr>
      <xdr:spPr bwMode="auto">
        <a:xfrm>
          <a:off x="30735917" y="6058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82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257175</xdr:rowOff>
    </xdr:from>
    <xdr:to>
      <xdr:col>28</xdr:col>
      <xdr:colOff>937780</xdr:colOff>
      <xdr:row>4</xdr:row>
      <xdr:rowOff>238126</xdr:rowOff>
    </xdr:to>
    <xdr:sp macro="" textlink="">
      <xdr:nvSpPr>
        <xdr:cNvPr id="7883" name="AutoShape 1" hidden="1"/>
        <xdr:cNvSpPr>
          <a:spLocks noChangeAspect="1" noChangeArrowheads="1"/>
        </xdr:cNvSpPr>
      </xdr:nvSpPr>
      <xdr:spPr bwMode="auto">
        <a:xfrm>
          <a:off x="30735917" y="567726"/>
          <a:ext cx="937780" cy="912604"/>
        </a:xfrm>
        <a:prstGeom prst="rect">
          <a:avLst/>
        </a:prstGeom>
        <a:noFill/>
      </xdr:spPr>
    </xdr:sp>
    <xdr:clientData/>
  </xdr:twoCellAnchor>
  <xdr:twoCellAnchor editAs="oneCell">
    <xdr:from>
      <xdr:col>28</xdr:col>
      <xdr:colOff>0</xdr:colOff>
      <xdr:row>1</xdr:row>
      <xdr:rowOff>237624</xdr:rowOff>
    </xdr:from>
    <xdr:to>
      <xdr:col>28</xdr:col>
      <xdr:colOff>1033029</xdr:colOff>
      <xdr:row>4</xdr:row>
      <xdr:rowOff>218575</xdr:rowOff>
    </xdr:to>
    <xdr:sp macro="" textlink="">
      <xdr:nvSpPr>
        <xdr:cNvPr id="7884" name="AutoShape 1" hidden="1"/>
        <xdr:cNvSpPr>
          <a:spLocks noChangeAspect="1" noChangeArrowheads="1"/>
        </xdr:cNvSpPr>
      </xdr:nvSpPr>
      <xdr:spPr bwMode="auto">
        <a:xfrm>
          <a:off x="30735917" y="548175"/>
          <a:ext cx="10330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1434814</xdr:colOff>
      <xdr:row>4</xdr:row>
      <xdr:rowOff>295275</xdr:rowOff>
    </xdr:to>
    <xdr:sp macro="" textlink="">
      <xdr:nvSpPr>
        <xdr:cNvPr id="7885" name="AutoShape 1" hidden="1"/>
        <xdr:cNvSpPr>
          <a:spLocks noChangeAspect="1" noChangeArrowheads="1"/>
        </xdr:cNvSpPr>
      </xdr:nvSpPr>
      <xdr:spPr bwMode="auto">
        <a:xfrm>
          <a:off x="957532" y="621102"/>
          <a:ext cx="1434814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7886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88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2101646</xdr:colOff>
      <xdr:row>4</xdr:row>
      <xdr:rowOff>238126</xdr:rowOff>
    </xdr:to>
    <xdr:sp macro="" textlink="">
      <xdr:nvSpPr>
        <xdr:cNvPr id="7888" name="AutoShape 1" hidden="1"/>
        <xdr:cNvSpPr>
          <a:spLocks noChangeAspect="1" noChangeArrowheads="1"/>
        </xdr:cNvSpPr>
      </xdr:nvSpPr>
      <xdr:spPr bwMode="auto">
        <a:xfrm>
          <a:off x="957532" y="567726"/>
          <a:ext cx="21016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2101646</xdr:colOff>
      <xdr:row>4</xdr:row>
      <xdr:rowOff>238126</xdr:rowOff>
    </xdr:to>
    <xdr:sp macro="" textlink="">
      <xdr:nvSpPr>
        <xdr:cNvPr id="7889" name="AutoShape 1" hidden="1"/>
        <xdr:cNvSpPr>
          <a:spLocks noChangeAspect="1" noChangeArrowheads="1"/>
        </xdr:cNvSpPr>
      </xdr:nvSpPr>
      <xdr:spPr bwMode="auto">
        <a:xfrm>
          <a:off x="957532" y="567726"/>
          <a:ext cx="21016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89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89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89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89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7894" name="AutoShape 1" hidden="1"/>
        <xdr:cNvSpPr>
          <a:spLocks noChangeAspect="1" noChangeArrowheads="1"/>
        </xdr:cNvSpPr>
      </xdr:nvSpPr>
      <xdr:spPr bwMode="auto">
        <a:xfrm>
          <a:off x="957532" y="567726"/>
          <a:ext cx="206501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89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89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7897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89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7899" name="AutoShape 1" hidden="1"/>
        <xdr:cNvSpPr>
          <a:spLocks noChangeAspect="1" noChangeArrowheads="1"/>
        </xdr:cNvSpPr>
      </xdr:nvSpPr>
      <xdr:spPr bwMode="auto">
        <a:xfrm>
          <a:off x="957532" y="567726"/>
          <a:ext cx="206501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0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0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0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0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0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7905" name="AutoShape 1" hidden="1"/>
        <xdr:cNvSpPr>
          <a:spLocks noChangeAspect="1" noChangeArrowheads="1"/>
        </xdr:cNvSpPr>
      </xdr:nvSpPr>
      <xdr:spPr bwMode="auto">
        <a:xfrm>
          <a:off x="957532" y="567726"/>
          <a:ext cx="206501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7906" name="AutoShape 1" hidden="1"/>
        <xdr:cNvSpPr>
          <a:spLocks noChangeAspect="1" noChangeArrowheads="1"/>
        </xdr:cNvSpPr>
      </xdr:nvSpPr>
      <xdr:spPr bwMode="auto">
        <a:xfrm>
          <a:off x="957532" y="567726"/>
          <a:ext cx="206501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7907" name="AutoShape 1" hidden="1"/>
        <xdr:cNvSpPr>
          <a:spLocks noChangeAspect="1" noChangeArrowheads="1"/>
        </xdr:cNvSpPr>
      </xdr:nvSpPr>
      <xdr:spPr bwMode="auto">
        <a:xfrm>
          <a:off x="957532" y="567726"/>
          <a:ext cx="206501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7908" name="AutoShape 1" hidden="1"/>
        <xdr:cNvSpPr>
          <a:spLocks noChangeAspect="1" noChangeArrowheads="1"/>
        </xdr:cNvSpPr>
      </xdr:nvSpPr>
      <xdr:spPr bwMode="auto">
        <a:xfrm>
          <a:off x="957532" y="567726"/>
          <a:ext cx="206501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7909" name="AutoShape 1" hidden="1"/>
        <xdr:cNvSpPr>
          <a:spLocks noChangeAspect="1" noChangeArrowheads="1"/>
        </xdr:cNvSpPr>
      </xdr:nvSpPr>
      <xdr:spPr bwMode="auto">
        <a:xfrm>
          <a:off x="957532" y="567726"/>
          <a:ext cx="206501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7910" name="AutoShape 1" hidden="1"/>
        <xdr:cNvSpPr>
          <a:spLocks noChangeAspect="1" noChangeArrowheads="1"/>
        </xdr:cNvSpPr>
      </xdr:nvSpPr>
      <xdr:spPr bwMode="auto">
        <a:xfrm>
          <a:off x="957532" y="567726"/>
          <a:ext cx="206501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7911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7912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7913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7914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1076327</xdr:colOff>
      <xdr:row>4</xdr:row>
      <xdr:rowOff>238126</xdr:rowOff>
    </xdr:to>
    <xdr:sp macro="" textlink="">
      <xdr:nvSpPr>
        <xdr:cNvPr id="7915" name="AutoShape 1" hidden="1"/>
        <xdr:cNvSpPr>
          <a:spLocks noChangeAspect="1" noChangeArrowheads="1"/>
        </xdr:cNvSpPr>
      </xdr:nvSpPr>
      <xdr:spPr bwMode="auto">
        <a:xfrm>
          <a:off x="957532" y="567726"/>
          <a:ext cx="107632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1076327</xdr:colOff>
      <xdr:row>4</xdr:row>
      <xdr:rowOff>238126</xdr:rowOff>
    </xdr:to>
    <xdr:sp macro="" textlink="">
      <xdr:nvSpPr>
        <xdr:cNvPr id="7916" name="AutoShape 1" hidden="1"/>
        <xdr:cNvSpPr>
          <a:spLocks noChangeAspect="1" noChangeArrowheads="1"/>
        </xdr:cNvSpPr>
      </xdr:nvSpPr>
      <xdr:spPr bwMode="auto">
        <a:xfrm>
          <a:off x="957532" y="567726"/>
          <a:ext cx="107632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1171577</xdr:colOff>
      <xdr:row>4</xdr:row>
      <xdr:rowOff>238126</xdr:rowOff>
    </xdr:to>
    <xdr:sp macro="" textlink="">
      <xdr:nvSpPr>
        <xdr:cNvPr id="7917" name="AutoShape 1" hidden="1"/>
        <xdr:cNvSpPr>
          <a:spLocks noChangeAspect="1" noChangeArrowheads="1"/>
        </xdr:cNvSpPr>
      </xdr:nvSpPr>
      <xdr:spPr bwMode="auto">
        <a:xfrm>
          <a:off x="957532" y="567726"/>
          <a:ext cx="11715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7918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1076327</xdr:colOff>
      <xdr:row>4</xdr:row>
      <xdr:rowOff>276226</xdr:rowOff>
    </xdr:to>
    <xdr:sp macro="" textlink="">
      <xdr:nvSpPr>
        <xdr:cNvPr id="7919" name="AutoShape 1" hidden="1"/>
        <xdr:cNvSpPr>
          <a:spLocks noChangeAspect="1" noChangeArrowheads="1"/>
        </xdr:cNvSpPr>
      </xdr:nvSpPr>
      <xdr:spPr bwMode="auto">
        <a:xfrm>
          <a:off x="957532" y="605826"/>
          <a:ext cx="107632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7920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2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2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2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2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2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7926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7927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7928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7929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505078</xdr:colOff>
      <xdr:row>4</xdr:row>
      <xdr:rowOff>238126</xdr:rowOff>
    </xdr:to>
    <xdr:sp macro="" textlink="">
      <xdr:nvSpPr>
        <xdr:cNvPr id="7930" name="AutoShape 1" hidden="1"/>
        <xdr:cNvSpPr>
          <a:spLocks noChangeAspect="1" noChangeArrowheads="1"/>
        </xdr:cNvSpPr>
      </xdr:nvSpPr>
      <xdr:spPr bwMode="auto">
        <a:xfrm>
          <a:off x="6797615" y="567726"/>
          <a:ext cx="266168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7931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409828</xdr:colOff>
      <xdr:row>4</xdr:row>
      <xdr:rowOff>276226</xdr:rowOff>
    </xdr:to>
    <xdr:sp macro="" textlink="">
      <xdr:nvSpPr>
        <xdr:cNvPr id="7932" name="AutoShape 1" hidden="1"/>
        <xdr:cNvSpPr>
          <a:spLocks noChangeAspect="1" noChangeArrowheads="1"/>
        </xdr:cNvSpPr>
      </xdr:nvSpPr>
      <xdr:spPr bwMode="auto">
        <a:xfrm>
          <a:off x="6797615" y="605826"/>
          <a:ext cx="2566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7933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7934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7935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3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3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3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3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4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4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4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4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4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4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794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7947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7948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7949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7950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5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5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5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5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5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5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5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5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5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6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6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6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6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6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6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6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6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6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6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797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2170233</xdr:colOff>
      <xdr:row>4</xdr:row>
      <xdr:rowOff>238126</xdr:rowOff>
    </xdr:to>
    <xdr:sp macro="" textlink="">
      <xdr:nvSpPr>
        <xdr:cNvPr id="7971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7972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2076448</xdr:colOff>
      <xdr:row>4</xdr:row>
      <xdr:rowOff>276226</xdr:rowOff>
    </xdr:to>
    <xdr:sp macro="" textlink="">
      <xdr:nvSpPr>
        <xdr:cNvPr id="7973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7974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7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7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7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7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7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8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8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8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8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8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8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8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8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8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8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9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9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9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9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9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9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9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9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9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799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0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0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0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0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0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005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8006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007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8008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0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8010" name="AutoShape 1" hidden="1"/>
        <xdr:cNvSpPr>
          <a:spLocks noChangeAspect="1" noChangeArrowheads="1"/>
        </xdr:cNvSpPr>
      </xdr:nvSpPr>
      <xdr:spPr bwMode="auto">
        <a:xfrm>
          <a:off x="957532" y="567726"/>
          <a:ext cx="206501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1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1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1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1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1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1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1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1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1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2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2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2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8023" name="AutoShape 1" hidden="1"/>
        <xdr:cNvSpPr>
          <a:spLocks noChangeAspect="1" noChangeArrowheads="1"/>
        </xdr:cNvSpPr>
      </xdr:nvSpPr>
      <xdr:spPr bwMode="auto">
        <a:xfrm>
          <a:off x="957532" y="567726"/>
          <a:ext cx="206501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2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2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2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2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2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2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3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3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8032" name="AutoShape 1" hidden="1"/>
        <xdr:cNvSpPr>
          <a:spLocks noChangeAspect="1" noChangeArrowheads="1"/>
        </xdr:cNvSpPr>
      </xdr:nvSpPr>
      <xdr:spPr bwMode="auto">
        <a:xfrm>
          <a:off x="957532" y="567726"/>
          <a:ext cx="206501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8033" name="AutoShape 1" hidden="1"/>
        <xdr:cNvSpPr>
          <a:spLocks noChangeAspect="1" noChangeArrowheads="1"/>
        </xdr:cNvSpPr>
      </xdr:nvSpPr>
      <xdr:spPr bwMode="auto">
        <a:xfrm>
          <a:off x="957532" y="567726"/>
          <a:ext cx="206501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3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8035" name="AutoShape 1" hidden="1"/>
        <xdr:cNvSpPr>
          <a:spLocks noChangeAspect="1" noChangeArrowheads="1"/>
        </xdr:cNvSpPr>
      </xdr:nvSpPr>
      <xdr:spPr bwMode="auto">
        <a:xfrm>
          <a:off x="957532" y="567726"/>
          <a:ext cx="206501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3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3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3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3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4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8041" name="AutoShape 1" hidden="1"/>
        <xdr:cNvSpPr>
          <a:spLocks noChangeAspect="1" noChangeArrowheads="1"/>
        </xdr:cNvSpPr>
      </xdr:nvSpPr>
      <xdr:spPr bwMode="auto">
        <a:xfrm>
          <a:off x="957532" y="567726"/>
          <a:ext cx="206501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8042" name="AutoShape 1" hidden="1"/>
        <xdr:cNvSpPr>
          <a:spLocks noChangeAspect="1" noChangeArrowheads="1"/>
        </xdr:cNvSpPr>
      </xdr:nvSpPr>
      <xdr:spPr bwMode="auto">
        <a:xfrm>
          <a:off x="957532" y="567726"/>
          <a:ext cx="206501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4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8044" name="AutoShape 1" hidden="1"/>
        <xdr:cNvSpPr>
          <a:spLocks noChangeAspect="1" noChangeArrowheads="1"/>
        </xdr:cNvSpPr>
      </xdr:nvSpPr>
      <xdr:spPr bwMode="auto">
        <a:xfrm>
          <a:off x="957532" y="567726"/>
          <a:ext cx="206501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8045" name="AutoShape 1" hidden="1"/>
        <xdr:cNvSpPr>
          <a:spLocks noChangeAspect="1" noChangeArrowheads="1"/>
        </xdr:cNvSpPr>
      </xdr:nvSpPr>
      <xdr:spPr bwMode="auto">
        <a:xfrm>
          <a:off x="957532" y="567726"/>
          <a:ext cx="206501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8046" name="AutoShape 1" hidden="1"/>
        <xdr:cNvSpPr>
          <a:spLocks noChangeAspect="1" noChangeArrowheads="1"/>
        </xdr:cNvSpPr>
      </xdr:nvSpPr>
      <xdr:spPr bwMode="auto">
        <a:xfrm>
          <a:off x="957532" y="567726"/>
          <a:ext cx="206501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2065011</xdr:colOff>
      <xdr:row>4</xdr:row>
      <xdr:rowOff>238126</xdr:rowOff>
    </xdr:to>
    <xdr:sp macro="" textlink="">
      <xdr:nvSpPr>
        <xdr:cNvPr id="8047" name="AutoShape 1" hidden="1"/>
        <xdr:cNvSpPr>
          <a:spLocks noChangeAspect="1" noChangeArrowheads="1"/>
        </xdr:cNvSpPr>
      </xdr:nvSpPr>
      <xdr:spPr bwMode="auto">
        <a:xfrm>
          <a:off x="957532" y="567726"/>
          <a:ext cx="206501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4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04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050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051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052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053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5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5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5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5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5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5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6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6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6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6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6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6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6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6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6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6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7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7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7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7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7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7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7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7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7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7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8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8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8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8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8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8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8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8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8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8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9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9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9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9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09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2170236</xdr:colOff>
      <xdr:row>4</xdr:row>
      <xdr:rowOff>238126</xdr:rowOff>
    </xdr:to>
    <xdr:sp macro="" textlink="">
      <xdr:nvSpPr>
        <xdr:cNvPr id="8095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8096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2076451</xdr:colOff>
      <xdr:row>4</xdr:row>
      <xdr:rowOff>276226</xdr:rowOff>
    </xdr:to>
    <xdr:sp macro="" textlink="">
      <xdr:nvSpPr>
        <xdr:cNvPr id="8097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8098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09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0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0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0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0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0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0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0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0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0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0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1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1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1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1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1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1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1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1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1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1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2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2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2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2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2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2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2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2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2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2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3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3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3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3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3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3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3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3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3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3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140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141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142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143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4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4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4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4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4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4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5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5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5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5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5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5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5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5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5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5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6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6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6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6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6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6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6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6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6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6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7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7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7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7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7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7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7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7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7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7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8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8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8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8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18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185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8186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187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8188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18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19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19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19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19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19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19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19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19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19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19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0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0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0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0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0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0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0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0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0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0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1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1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1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1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1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1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1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1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1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1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2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2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2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2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2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2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2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2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2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22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230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231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232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233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3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3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3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3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3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3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4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4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4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4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4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4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4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4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4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4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5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5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5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5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5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5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5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5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5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5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6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6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6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6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6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6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6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6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6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6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7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7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7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7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7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275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276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277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278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7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8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8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8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8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8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8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8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8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8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8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9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9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9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9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9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9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9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9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9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29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0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0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0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0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0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0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0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0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0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0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1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1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1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1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1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1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1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1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1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1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320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321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322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323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2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2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2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2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2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2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3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3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3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3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3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3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3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3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3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3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4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4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4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4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4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4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4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4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4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4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5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5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5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5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5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5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5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5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5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5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6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6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6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6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6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365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366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367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368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6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7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7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7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7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7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7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7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7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7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7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8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8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8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8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8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8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8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8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8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8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9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9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9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9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9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9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9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9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9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39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0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0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0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0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0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0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0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0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0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0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410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411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412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8413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1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1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1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1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1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1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2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2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2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2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2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2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2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2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2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2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3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3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3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3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3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3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3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3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3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3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4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4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4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4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4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4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4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4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4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4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5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5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5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5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5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455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8456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457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8458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459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460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6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46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463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464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6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6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6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6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6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7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7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7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7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7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7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7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7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7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7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8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8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8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8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8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8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8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8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8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8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9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9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9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9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9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9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9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9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9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49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50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50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50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50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50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50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506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8507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508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8509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510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511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512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513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514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515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516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517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51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51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520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521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522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523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524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525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526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527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528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529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53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53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532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533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534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535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536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537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538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539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540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541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54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54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544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545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546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547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548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549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550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551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552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553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55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55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556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557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2094033</xdr:colOff>
      <xdr:row>4</xdr:row>
      <xdr:rowOff>238126</xdr:rowOff>
    </xdr:to>
    <xdr:sp macro="" textlink="">
      <xdr:nvSpPr>
        <xdr:cNvPr id="8558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2000248</xdr:colOff>
      <xdr:row>4</xdr:row>
      <xdr:rowOff>276226</xdr:rowOff>
    </xdr:to>
    <xdr:sp macro="" textlink="">
      <xdr:nvSpPr>
        <xdr:cNvPr id="8559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2000248</xdr:colOff>
      <xdr:row>4</xdr:row>
      <xdr:rowOff>238126</xdr:rowOff>
    </xdr:to>
    <xdr:sp macro="" textlink="">
      <xdr:nvSpPr>
        <xdr:cNvPr id="8560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2000248</xdr:colOff>
      <xdr:row>4</xdr:row>
      <xdr:rowOff>238126</xdr:rowOff>
    </xdr:to>
    <xdr:sp macro="" textlink="">
      <xdr:nvSpPr>
        <xdr:cNvPr id="8561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2094033</xdr:colOff>
      <xdr:row>4</xdr:row>
      <xdr:rowOff>238126</xdr:rowOff>
    </xdr:to>
    <xdr:sp macro="" textlink="">
      <xdr:nvSpPr>
        <xdr:cNvPr id="8562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2000248</xdr:colOff>
      <xdr:row>4</xdr:row>
      <xdr:rowOff>276226</xdr:rowOff>
    </xdr:to>
    <xdr:sp macro="" textlink="">
      <xdr:nvSpPr>
        <xdr:cNvPr id="8563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2170233</xdr:colOff>
      <xdr:row>4</xdr:row>
      <xdr:rowOff>238126</xdr:rowOff>
    </xdr:to>
    <xdr:sp macro="" textlink="">
      <xdr:nvSpPr>
        <xdr:cNvPr id="8564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2076448</xdr:colOff>
      <xdr:row>4</xdr:row>
      <xdr:rowOff>276226</xdr:rowOff>
    </xdr:to>
    <xdr:sp macro="" textlink="">
      <xdr:nvSpPr>
        <xdr:cNvPr id="8565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856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856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2170233</xdr:colOff>
      <xdr:row>4</xdr:row>
      <xdr:rowOff>238126</xdr:rowOff>
    </xdr:to>
    <xdr:sp macro="" textlink="">
      <xdr:nvSpPr>
        <xdr:cNvPr id="8568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2076448</xdr:colOff>
      <xdr:row>4</xdr:row>
      <xdr:rowOff>276226</xdr:rowOff>
    </xdr:to>
    <xdr:sp macro="" textlink="">
      <xdr:nvSpPr>
        <xdr:cNvPr id="8569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570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571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572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573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574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575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576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577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57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57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580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581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582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583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584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585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586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587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588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589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59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59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592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593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2094036</xdr:colOff>
      <xdr:row>4</xdr:row>
      <xdr:rowOff>238126</xdr:rowOff>
    </xdr:to>
    <xdr:sp macro="" textlink="">
      <xdr:nvSpPr>
        <xdr:cNvPr id="8594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2000251</xdr:colOff>
      <xdr:row>4</xdr:row>
      <xdr:rowOff>276226</xdr:rowOff>
    </xdr:to>
    <xdr:sp macro="" textlink="">
      <xdr:nvSpPr>
        <xdr:cNvPr id="8595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2000251</xdr:colOff>
      <xdr:row>4</xdr:row>
      <xdr:rowOff>238126</xdr:rowOff>
    </xdr:to>
    <xdr:sp macro="" textlink="">
      <xdr:nvSpPr>
        <xdr:cNvPr id="8596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2000251</xdr:colOff>
      <xdr:row>4</xdr:row>
      <xdr:rowOff>238126</xdr:rowOff>
    </xdr:to>
    <xdr:sp macro="" textlink="">
      <xdr:nvSpPr>
        <xdr:cNvPr id="8597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2094036</xdr:colOff>
      <xdr:row>4</xdr:row>
      <xdr:rowOff>238126</xdr:rowOff>
    </xdr:to>
    <xdr:sp macro="" textlink="">
      <xdr:nvSpPr>
        <xdr:cNvPr id="8598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2000251</xdr:colOff>
      <xdr:row>4</xdr:row>
      <xdr:rowOff>276226</xdr:rowOff>
    </xdr:to>
    <xdr:sp macro="" textlink="">
      <xdr:nvSpPr>
        <xdr:cNvPr id="8599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2170236</xdr:colOff>
      <xdr:row>4</xdr:row>
      <xdr:rowOff>238126</xdr:rowOff>
    </xdr:to>
    <xdr:sp macro="" textlink="">
      <xdr:nvSpPr>
        <xdr:cNvPr id="8600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2076451</xdr:colOff>
      <xdr:row>4</xdr:row>
      <xdr:rowOff>276226</xdr:rowOff>
    </xdr:to>
    <xdr:sp macro="" textlink="">
      <xdr:nvSpPr>
        <xdr:cNvPr id="8601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60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60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2170236</xdr:colOff>
      <xdr:row>4</xdr:row>
      <xdr:rowOff>238126</xdr:rowOff>
    </xdr:to>
    <xdr:sp macro="" textlink="">
      <xdr:nvSpPr>
        <xdr:cNvPr id="8604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2076451</xdr:colOff>
      <xdr:row>4</xdr:row>
      <xdr:rowOff>276226</xdr:rowOff>
    </xdr:to>
    <xdr:sp macro="" textlink="">
      <xdr:nvSpPr>
        <xdr:cNvPr id="8605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06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07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08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09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10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11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12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13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1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1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16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17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18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19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20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21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22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23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24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25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2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2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28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29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630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631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632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633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634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635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636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637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63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63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640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641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42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43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44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45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46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47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48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49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5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5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52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53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54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55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56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57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58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59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60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61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6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6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64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65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66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67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68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69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70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71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72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73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7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7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76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77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78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79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80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681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682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683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84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85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8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68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688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689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690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691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692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693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694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695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696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697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69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69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700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701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702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703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704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705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706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707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708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709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71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71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712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713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714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715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716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717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718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719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720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721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72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72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724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725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726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727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728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729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730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731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732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733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73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73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736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737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738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739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740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741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742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2000250</xdr:colOff>
      <xdr:row>15</xdr:row>
      <xdr:rowOff>300106</xdr:rowOff>
    </xdr:to>
    <xdr:sp macro="" textlink="">
      <xdr:nvSpPr>
        <xdr:cNvPr id="8743" name="AutoShape 1" hidden="1"/>
        <xdr:cNvSpPr>
          <a:spLocks noChangeAspect="1" noChangeArrowheads="1"/>
        </xdr:cNvSpPr>
      </xdr:nvSpPr>
      <xdr:spPr bwMode="auto">
        <a:xfrm>
          <a:off x="957532" y="4037162"/>
          <a:ext cx="2000250" cy="921208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744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745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74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74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748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  <xdr:txBody>
        <a:bodyPr/>
        <a:lstStyle/>
        <a:p>
          <a:endParaRPr lang="pt-BR"/>
        </a:p>
      </xdr:txBody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749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750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751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752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753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754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755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756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757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75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75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760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761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762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763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764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765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766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767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76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76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770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771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772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773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774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775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776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777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778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779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78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78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782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783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2094033</xdr:colOff>
      <xdr:row>4</xdr:row>
      <xdr:rowOff>238126</xdr:rowOff>
    </xdr:to>
    <xdr:sp macro="" textlink="">
      <xdr:nvSpPr>
        <xdr:cNvPr id="8784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2000248</xdr:colOff>
      <xdr:row>4</xdr:row>
      <xdr:rowOff>276226</xdr:rowOff>
    </xdr:to>
    <xdr:sp macro="" textlink="">
      <xdr:nvSpPr>
        <xdr:cNvPr id="8785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2000248</xdr:colOff>
      <xdr:row>4</xdr:row>
      <xdr:rowOff>238126</xdr:rowOff>
    </xdr:to>
    <xdr:sp macro="" textlink="">
      <xdr:nvSpPr>
        <xdr:cNvPr id="8786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2000248</xdr:colOff>
      <xdr:row>4</xdr:row>
      <xdr:rowOff>238126</xdr:rowOff>
    </xdr:to>
    <xdr:sp macro="" textlink="">
      <xdr:nvSpPr>
        <xdr:cNvPr id="8787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2094033</xdr:colOff>
      <xdr:row>4</xdr:row>
      <xdr:rowOff>238126</xdr:rowOff>
    </xdr:to>
    <xdr:sp macro="" textlink="">
      <xdr:nvSpPr>
        <xdr:cNvPr id="8788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2000248</xdr:colOff>
      <xdr:row>4</xdr:row>
      <xdr:rowOff>276226</xdr:rowOff>
    </xdr:to>
    <xdr:sp macro="" textlink="">
      <xdr:nvSpPr>
        <xdr:cNvPr id="8789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2170233</xdr:colOff>
      <xdr:row>4</xdr:row>
      <xdr:rowOff>238126</xdr:rowOff>
    </xdr:to>
    <xdr:sp macro="" textlink="">
      <xdr:nvSpPr>
        <xdr:cNvPr id="8790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2076448</xdr:colOff>
      <xdr:row>4</xdr:row>
      <xdr:rowOff>276226</xdr:rowOff>
    </xdr:to>
    <xdr:sp macro="" textlink="">
      <xdr:nvSpPr>
        <xdr:cNvPr id="8791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879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2076448</xdr:colOff>
      <xdr:row>4</xdr:row>
      <xdr:rowOff>238126</xdr:rowOff>
    </xdr:to>
    <xdr:sp macro="" textlink="">
      <xdr:nvSpPr>
        <xdr:cNvPr id="879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2170233</xdr:colOff>
      <xdr:row>4</xdr:row>
      <xdr:rowOff>238126</xdr:rowOff>
    </xdr:to>
    <xdr:sp macro="" textlink="">
      <xdr:nvSpPr>
        <xdr:cNvPr id="8794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2076448</xdr:colOff>
      <xdr:row>4</xdr:row>
      <xdr:rowOff>276226</xdr:rowOff>
    </xdr:to>
    <xdr:sp macro="" textlink="">
      <xdr:nvSpPr>
        <xdr:cNvPr id="8795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796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797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798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799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800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801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802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803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80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80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806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807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808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809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810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811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812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813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814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815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81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81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818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819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2094036</xdr:colOff>
      <xdr:row>4</xdr:row>
      <xdr:rowOff>238126</xdr:rowOff>
    </xdr:to>
    <xdr:sp macro="" textlink="">
      <xdr:nvSpPr>
        <xdr:cNvPr id="8820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2000251</xdr:colOff>
      <xdr:row>4</xdr:row>
      <xdr:rowOff>276226</xdr:rowOff>
    </xdr:to>
    <xdr:sp macro="" textlink="">
      <xdr:nvSpPr>
        <xdr:cNvPr id="8821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2000251</xdr:colOff>
      <xdr:row>4</xdr:row>
      <xdr:rowOff>238126</xdr:rowOff>
    </xdr:to>
    <xdr:sp macro="" textlink="">
      <xdr:nvSpPr>
        <xdr:cNvPr id="8822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2000251</xdr:colOff>
      <xdr:row>4</xdr:row>
      <xdr:rowOff>238126</xdr:rowOff>
    </xdr:to>
    <xdr:sp macro="" textlink="">
      <xdr:nvSpPr>
        <xdr:cNvPr id="8823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2094036</xdr:colOff>
      <xdr:row>4</xdr:row>
      <xdr:rowOff>238126</xdr:rowOff>
    </xdr:to>
    <xdr:sp macro="" textlink="">
      <xdr:nvSpPr>
        <xdr:cNvPr id="8824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2000251</xdr:colOff>
      <xdr:row>4</xdr:row>
      <xdr:rowOff>276226</xdr:rowOff>
    </xdr:to>
    <xdr:sp macro="" textlink="">
      <xdr:nvSpPr>
        <xdr:cNvPr id="8825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2170236</xdr:colOff>
      <xdr:row>4</xdr:row>
      <xdr:rowOff>238126</xdr:rowOff>
    </xdr:to>
    <xdr:sp macro="" textlink="">
      <xdr:nvSpPr>
        <xdr:cNvPr id="8826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2076451</xdr:colOff>
      <xdr:row>4</xdr:row>
      <xdr:rowOff>276226</xdr:rowOff>
    </xdr:to>
    <xdr:sp macro="" textlink="">
      <xdr:nvSpPr>
        <xdr:cNvPr id="8827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82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2076451</xdr:colOff>
      <xdr:row>4</xdr:row>
      <xdr:rowOff>238126</xdr:rowOff>
    </xdr:to>
    <xdr:sp macro="" textlink="">
      <xdr:nvSpPr>
        <xdr:cNvPr id="882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2170236</xdr:colOff>
      <xdr:row>4</xdr:row>
      <xdr:rowOff>238126</xdr:rowOff>
    </xdr:to>
    <xdr:sp macro="" textlink="">
      <xdr:nvSpPr>
        <xdr:cNvPr id="8830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2076451</xdr:colOff>
      <xdr:row>4</xdr:row>
      <xdr:rowOff>276226</xdr:rowOff>
    </xdr:to>
    <xdr:sp macro="" textlink="">
      <xdr:nvSpPr>
        <xdr:cNvPr id="8831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832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833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834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835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836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837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838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839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84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84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842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843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844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845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846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847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848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849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850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851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85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85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854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855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856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857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858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859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860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861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862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863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86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86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866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867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868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869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870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871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872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873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874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875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87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87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878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879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880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881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882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883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884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885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886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887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88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88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890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891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892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893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894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895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896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897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898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899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90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90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902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903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904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905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906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907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908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909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910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911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91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91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914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915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916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917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918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919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920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921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922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923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92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92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926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927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928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929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930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8931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8932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8933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934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935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93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893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8938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8939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940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941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942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943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944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945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946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947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94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94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950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951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952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953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954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955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956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957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958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959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96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96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962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963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2101053</xdr:colOff>
      <xdr:row>4</xdr:row>
      <xdr:rowOff>238126</xdr:rowOff>
    </xdr:to>
    <xdr:sp macro="" textlink="">
      <xdr:nvSpPr>
        <xdr:cNvPr id="8964" name="AutoShape 1" hidden="1"/>
        <xdr:cNvSpPr>
          <a:spLocks noChangeAspect="1" noChangeArrowheads="1"/>
        </xdr:cNvSpPr>
      </xdr:nvSpPr>
      <xdr:spPr bwMode="auto">
        <a:xfrm>
          <a:off x="957532" y="567726"/>
          <a:ext cx="2101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2007268</xdr:colOff>
      <xdr:row>4</xdr:row>
      <xdr:rowOff>276226</xdr:rowOff>
    </xdr:to>
    <xdr:sp macro="" textlink="">
      <xdr:nvSpPr>
        <xdr:cNvPr id="8965" name="AutoShape 1" hidden="1"/>
        <xdr:cNvSpPr>
          <a:spLocks noChangeAspect="1" noChangeArrowheads="1"/>
        </xdr:cNvSpPr>
      </xdr:nvSpPr>
      <xdr:spPr bwMode="auto">
        <a:xfrm>
          <a:off x="957532" y="605826"/>
          <a:ext cx="200726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2007268</xdr:colOff>
      <xdr:row>4</xdr:row>
      <xdr:rowOff>238126</xdr:rowOff>
    </xdr:to>
    <xdr:sp macro="" textlink="">
      <xdr:nvSpPr>
        <xdr:cNvPr id="8966" name="AutoShape 1" hidden="1"/>
        <xdr:cNvSpPr>
          <a:spLocks noChangeAspect="1" noChangeArrowheads="1"/>
        </xdr:cNvSpPr>
      </xdr:nvSpPr>
      <xdr:spPr bwMode="auto">
        <a:xfrm>
          <a:off x="957532" y="567726"/>
          <a:ext cx="200726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2007268</xdr:colOff>
      <xdr:row>4</xdr:row>
      <xdr:rowOff>238126</xdr:rowOff>
    </xdr:to>
    <xdr:sp macro="" textlink="">
      <xdr:nvSpPr>
        <xdr:cNvPr id="8967" name="AutoShape 1" hidden="1"/>
        <xdr:cNvSpPr>
          <a:spLocks noChangeAspect="1" noChangeArrowheads="1"/>
        </xdr:cNvSpPr>
      </xdr:nvSpPr>
      <xdr:spPr bwMode="auto">
        <a:xfrm>
          <a:off x="957532" y="567726"/>
          <a:ext cx="200726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2101053</xdr:colOff>
      <xdr:row>4</xdr:row>
      <xdr:rowOff>238126</xdr:rowOff>
    </xdr:to>
    <xdr:sp macro="" textlink="">
      <xdr:nvSpPr>
        <xdr:cNvPr id="8968" name="AutoShape 1" hidden="1"/>
        <xdr:cNvSpPr>
          <a:spLocks noChangeAspect="1" noChangeArrowheads="1"/>
        </xdr:cNvSpPr>
      </xdr:nvSpPr>
      <xdr:spPr bwMode="auto">
        <a:xfrm>
          <a:off x="957532" y="567726"/>
          <a:ext cx="2101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2007268</xdr:colOff>
      <xdr:row>4</xdr:row>
      <xdr:rowOff>276226</xdr:rowOff>
    </xdr:to>
    <xdr:sp macro="" textlink="">
      <xdr:nvSpPr>
        <xdr:cNvPr id="8969" name="AutoShape 1" hidden="1"/>
        <xdr:cNvSpPr>
          <a:spLocks noChangeAspect="1" noChangeArrowheads="1"/>
        </xdr:cNvSpPr>
      </xdr:nvSpPr>
      <xdr:spPr bwMode="auto">
        <a:xfrm>
          <a:off x="957532" y="605826"/>
          <a:ext cx="200726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2177253</xdr:colOff>
      <xdr:row>4</xdr:row>
      <xdr:rowOff>238126</xdr:rowOff>
    </xdr:to>
    <xdr:sp macro="" textlink="">
      <xdr:nvSpPr>
        <xdr:cNvPr id="8970" name="AutoShape 1" hidden="1"/>
        <xdr:cNvSpPr>
          <a:spLocks noChangeAspect="1" noChangeArrowheads="1"/>
        </xdr:cNvSpPr>
      </xdr:nvSpPr>
      <xdr:spPr bwMode="auto">
        <a:xfrm>
          <a:off x="957532" y="567726"/>
          <a:ext cx="21772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2082003</xdr:colOff>
      <xdr:row>4</xdr:row>
      <xdr:rowOff>276226</xdr:rowOff>
    </xdr:to>
    <xdr:sp macro="" textlink="">
      <xdr:nvSpPr>
        <xdr:cNvPr id="8971" name="AutoShape 1" hidden="1"/>
        <xdr:cNvSpPr>
          <a:spLocks noChangeAspect="1" noChangeArrowheads="1"/>
        </xdr:cNvSpPr>
      </xdr:nvSpPr>
      <xdr:spPr bwMode="auto">
        <a:xfrm>
          <a:off x="957532" y="605826"/>
          <a:ext cx="20820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2082003</xdr:colOff>
      <xdr:row>4</xdr:row>
      <xdr:rowOff>238126</xdr:rowOff>
    </xdr:to>
    <xdr:sp macro="" textlink="">
      <xdr:nvSpPr>
        <xdr:cNvPr id="8972" name="AutoShape 1" hidden="1"/>
        <xdr:cNvSpPr>
          <a:spLocks noChangeAspect="1" noChangeArrowheads="1"/>
        </xdr:cNvSpPr>
      </xdr:nvSpPr>
      <xdr:spPr bwMode="auto">
        <a:xfrm>
          <a:off x="957532" y="567726"/>
          <a:ext cx="20820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2082003</xdr:colOff>
      <xdr:row>4</xdr:row>
      <xdr:rowOff>238126</xdr:rowOff>
    </xdr:to>
    <xdr:sp macro="" textlink="">
      <xdr:nvSpPr>
        <xdr:cNvPr id="8973" name="AutoShape 1" hidden="1"/>
        <xdr:cNvSpPr>
          <a:spLocks noChangeAspect="1" noChangeArrowheads="1"/>
        </xdr:cNvSpPr>
      </xdr:nvSpPr>
      <xdr:spPr bwMode="auto">
        <a:xfrm>
          <a:off x="957532" y="567726"/>
          <a:ext cx="20820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2177253</xdr:colOff>
      <xdr:row>4</xdr:row>
      <xdr:rowOff>238126</xdr:rowOff>
    </xdr:to>
    <xdr:sp macro="" textlink="">
      <xdr:nvSpPr>
        <xdr:cNvPr id="8974" name="AutoShape 1" hidden="1"/>
        <xdr:cNvSpPr>
          <a:spLocks noChangeAspect="1" noChangeArrowheads="1"/>
        </xdr:cNvSpPr>
      </xdr:nvSpPr>
      <xdr:spPr bwMode="auto">
        <a:xfrm>
          <a:off x="957532" y="567726"/>
          <a:ext cx="21772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2082003</xdr:colOff>
      <xdr:row>4</xdr:row>
      <xdr:rowOff>276226</xdr:rowOff>
    </xdr:to>
    <xdr:sp macro="" textlink="">
      <xdr:nvSpPr>
        <xdr:cNvPr id="8975" name="AutoShape 1" hidden="1"/>
        <xdr:cNvSpPr>
          <a:spLocks noChangeAspect="1" noChangeArrowheads="1"/>
        </xdr:cNvSpPr>
      </xdr:nvSpPr>
      <xdr:spPr bwMode="auto">
        <a:xfrm>
          <a:off x="957532" y="605826"/>
          <a:ext cx="20820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2101053</xdr:colOff>
      <xdr:row>4</xdr:row>
      <xdr:rowOff>238126</xdr:rowOff>
    </xdr:to>
    <xdr:sp macro="" textlink="">
      <xdr:nvSpPr>
        <xdr:cNvPr id="8976" name="AutoShape 1" hidden="1"/>
        <xdr:cNvSpPr>
          <a:spLocks noChangeAspect="1" noChangeArrowheads="1"/>
        </xdr:cNvSpPr>
      </xdr:nvSpPr>
      <xdr:spPr bwMode="auto">
        <a:xfrm>
          <a:off x="957532" y="567726"/>
          <a:ext cx="2101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2007268</xdr:colOff>
      <xdr:row>4</xdr:row>
      <xdr:rowOff>276226</xdr:rowOff>
    </xdr:to>
    <xdr:sp macro="" textlink="">
      <xdr:nvSpPr>
        <xdr:cNvPr id="8977" name="AutoShape 1" hidden="1"/>
        <xdr:cNvSpPr>
          <a:spLocks noChangeAspect="1" noChangeArrowheads="1"/>
        </xdr:cNvSpPr>
      </xdr:nvSpPr>
      <xdr:spPr bwMode="auto">
        <a:xfrm>
          <a:off x="957532" y="605826"/>
          <a:ext cx="200726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2007268</xdr:colOff>
      <xdr:row>4</xdr:row>
      <xdr:rowOff>238126</xdr:rowOff>
    </xdr:to>
    <xdr:sp macro="" textlink="">
      <xdr:nvSpPr>
        <xdr:cNvPr id="8978" name="AutoShape 1" hidden="1"/>
        <xdr:cNvSpPr>
          <a:spLocks noChangeAspect="1" noChangeArrowheads="1"/>
        </xdr:cNvSpPr>
      </xdr:nvSpPr>
      <xdr:spPr bwMode="auto">
        <a:xfrm>
          <a:off x="957532" y="567726"/>
          <a:ext cx="200726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2007268</xdr:colOff>
      <xdr:row>4</xdr:row>
      <xdr:rowOff>238126</xdr:rowOff>
    </xdr:to>
    <xdr:sp macro="" textlink="">
      <xdr:nvSpPr>
        <xdr:cNvPr id="8979" name="AutoShape 1" hidden="1"/>
        <xdr:cNvSpPr>
          <a:spLocks noChangeAspect="1" noChangeArrowheads="1"/>
        </xdr:cNvSpPr>
      </xdr:nvSpPr>
      <xdr:spPr bwMode="auto">
        <a:xfrm>
          <a:off x="957532" y="567726"/>
          <a:ext cx="200726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2101053</xdr:colOff>
      <xdr:row>4</xdr:row>
      <xdr:rowOff>238126</xdr:rowOff>
    </xdr:to>
    <xdr:sp macro="" textlink="">
      <xdr:nvSpPr>
        <xdr:cNvPr id="8980" name="AutoShape 1" hidden="1"/>
        <xdr:cNvSpPr>
          <a:spLocks noChangeAspect="1" noChangeArrowheads="1"/>
        </xdr:cNvSpPr>
      </xdr:nvSpPr>
      <xdr:spPr bwMode="auto">
        <a:xfrm>
          <a:off x="957532" y="567726"/>
          <a:ext cx="2101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204355</xdr:rowOff>
    </xdr:from>
    <xdr:to>
      <xdr:col>2</xdr:col>
      <xdr:colOff>2007268</xdr:colOff>
      <xdr:row>4</xdr:row>
      <xdr:rowOff>185306</xdr:rowOff>
    </xdr:to>
    <xdr:sp macro="" textlink="">
      <xdr:nvSpPr>
        <xdr:cNvPr id="8981" name="AutoShape 1" hidden="1"/>
        <xdr:cNvSpPr>
          <a:spLocks noChangeAspect="1" noChangeArrowheads="1"/>
        </xdr:cNvSpPr>
      </xdr:nvSpPr>
      <xdr:spPr bwMode="auto">
        <a:xfrm>
          <a:off x="957532" y="514906"/>
          <a:ext cx="200726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2177253</xdr:colOff>
      <xdr:row>4</xdr:row>
      <xdr:rowOff>238126</xdr:rowOff>
    </xdr:to>
    <xdr:sp macro="" textlink="">
      <xdr:nvSpPr>
        <xdr:cNvPr id="8982" name="AutoShape 1" hidden="1"/>
        <xdr:cNvSpPr>
          <a:spLocks noChangeAspect="1" noChangeArrowheads="1"/>
        </xdr:cNvSpPr>
      </xdr:nvSpPr>
      <xdr:spPr bwMode="auto">
        <a:xfrm>
          <a:off x="957532" y="567726"/>
          <a:ext cx="21772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2082003</xdr:colOff>
      <xdr:row>4</xdr:row>
      <xdr:rowOff>276226</xdr:rowOff>
    </xdr:to>
    <xdr:sp macro="" textlink="">
      <xdr:nvSpPr>
        <xdr:cNvPr id="8983" name="AutoShape 1" hidden="1"/>
        <xdr:cNvSpPr>
          <a:spLocks noChangeAspect="1" noChangeArrowheads="1"/>
        </xdr:cNvSpPr>
      </xdr:nvSpPr>
      <xdr:spPr bwMode="auto">
        <a:xfrm>
          <a:off x="957532" y="605826"/>
          <a:ext cx="20820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2082003</xdr:colOff>
      <xdr:row>4</xdr:row>
      <xdr:rowOff>238126</xdr:rowOff>
    </xdr:to>
    <xdr:sp macro="" textlink="">
      <xdr:nvSpPr>
        <xdr:cNvPr id="8984" name="AutoShape 1" hidden="1"/>
        <xdr:cNvSpPr>
          <a:spLocks noChangeAspect="1" noChangeArrowheads="1"/>
        </xdr:cNvSpPr>
      </xdr:nvSpPr>
      <xdr:spPr bwMode="auto">
        <a:xfrm>
          <a:off x="957532" y="567726"/>
          <a:ext cx="20820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2082003</xdr:colOff>
      <xdr:row>4</xdr:row>
      <xdr:rowOff>238126</xdr:rowOff>
    </xdr:to>
    <xdr:sp macro="" textlink="">
      <xdr:nvSpPr>
        <xdr:cNvPr id="8985" name="AutoShape 1" hidden="1"/>
        <xdr:cNvSpPr>
          <a:spLocks noChangeAspect="1" noChangeArrowheads="1"/>
        </xdr:cNvSpPr>
      </xdr:nvSpPr>
      <xdr:spPr bwMode="auto">
        <a:xfrm>
          <a:off x="957532" y="567726"/>
          <a:ext cx="20820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2177253</xdr:colOff>
      <xdr:row>4</xdr:row>
      <xdr:rowOff>238126</xdr:rowOff>
    </xdr:to>
    <xdr:sp macro="" textlink="">
      <xdr:nvSpPr>
        <xdr:cNvPr id="8986" name="AutoShape 1" hidden="1"/>
        <xdr:cNvSpPr>
          <a:spLocks noChangeAspect="1" noChangeArrowheads="1"/>
        </xdr:cNvSpPr>
      </xdr:nvSpPr>
      <xdr:spPr bwMode="auto">
        <a:xfrm>
          <a:off x="957532" y="567726"/>
          <a:ext cx="21772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2082003</xdr:colOff>
      <xdr:row>4</xdr:row>
      <xdr:rowOff>276226</xdr:rowOff>
    </xdr:to>
    <xdr:sp macro="" textlink="">
      <xdr:nvSpPr>
        <xdr:cNvPr id="8987" name="AutoShape 1" hidden="1"/>
        <xdr:cNvSpPr>
          <a:spLocks noChangeAspect="1" noChangeArrowheads="1"/>
        </xdr:cNvSpPr>
      </xdr:nvSpPr>
      <xdr:spPr bwMode="auto">
        <a:xfrm>
          <a:off x="957532" y="605826"/>
          <a:ext cx="20820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988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989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990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8991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8992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8993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994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995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99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899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8998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8999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0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0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0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0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0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0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0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0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0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0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1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1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1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1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1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1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1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1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1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1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2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2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2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2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2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2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2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2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2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2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3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3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3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3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3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3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3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3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3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3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4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041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042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4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4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4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4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4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4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4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5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5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5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5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5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5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5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5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5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5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6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6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6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6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6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6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6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6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6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6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7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7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7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238125</xdr:rowOff>
    </xdr:from>
    <xdr:to>
      <xdr:col>2</xdr:col>
      <xdr:colOff>2170234</xdr:colOff>
      <xdr:row>4</xdr:row>
      <xdr:rowOff>219076</xdr:rowOff>
    </xdr:to>
    <xdr:sp macro="" textlink="">
      <xdr:nvSpPr>
        <xdr:cNvPr id="9073" name="AutoShape 1" hidden="1"/>
        <xdr:cNvSpPr>
          <a:spLocks noChangeAspect="1" noChangeArrowheads="1"/>
        </xdr:cNvSpPr>
      </xdr:nvSpPr>
      <xdr:spPr bwMode="auto">
        <a:xfrm>
          <a:off x="957532" y="54867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074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075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076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077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078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079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080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081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082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8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8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085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086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087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088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089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090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091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092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093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094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9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09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097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098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099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100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101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102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103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104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105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106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0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0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109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110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111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112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113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114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115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116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117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118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1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2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121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122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123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124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2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2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2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2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2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3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3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3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3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3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3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3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3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3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3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4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4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4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4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4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4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4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4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4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4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5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5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5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5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5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5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5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5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5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5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6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6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6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6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6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16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166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9167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168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9169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7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7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7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7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7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7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7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7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7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7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8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8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8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8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8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8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8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8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8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8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9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9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9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9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9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9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9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9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9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19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20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20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20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20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20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20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20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20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20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20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21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211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212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213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214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1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1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1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1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1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2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2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2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2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2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2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2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2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2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2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3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3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3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3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3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3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3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3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3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3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4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4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4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4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4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4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4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4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4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4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5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5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5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5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5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5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256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257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258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259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6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6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6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6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6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6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6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6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6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6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7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7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7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7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7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7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7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7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7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7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8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8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8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8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8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8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8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8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8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8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9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9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9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9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9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9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9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9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9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29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0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301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302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303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304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0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0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0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0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0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1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1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1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1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1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1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1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1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1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1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2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2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2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2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2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2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2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2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2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2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3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3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3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3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3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3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3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3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3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3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4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4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4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4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4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4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346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347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348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349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5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5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5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5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5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5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5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5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5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5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6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6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6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6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6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6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6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6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6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6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7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7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7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7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7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7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7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7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7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7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8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8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8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8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8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8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8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8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8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8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39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391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392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393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394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39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39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39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39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39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0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0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0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0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0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0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0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0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0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0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1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1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1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1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1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1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1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1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1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1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2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2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2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2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2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2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2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2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2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2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3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3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3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3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3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3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436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9437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438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9439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4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4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4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4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4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4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4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4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4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4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5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5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5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5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5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5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5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5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5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5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6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6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6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6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6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6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6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6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6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6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7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7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7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7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7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7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7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7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7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7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48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481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9482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483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1210541</xdr:colOff>
      <xdr:row>4</xdr:row>
      <xdr:rowOff>238126</xdr:rowOff>
    </xdr:to>
    <xdr:sp macro="" textlink="">
      <xdr:nvSpPr>
        <xdr:cNvPr id="9484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485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486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487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488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489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490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491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492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49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49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495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496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497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498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499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500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501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502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503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504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50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50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507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508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509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510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511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512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513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514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515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516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51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51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519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520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521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522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523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524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525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526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527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528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52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53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531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532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533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534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535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536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537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538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539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540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54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54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543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544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545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546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547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548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549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550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551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552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55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55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555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556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557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558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559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560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561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562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563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564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56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56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567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568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569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570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571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572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573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574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575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576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57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57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579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580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581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582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583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584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585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586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587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588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58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59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591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592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593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594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595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596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597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598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599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600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0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0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603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604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605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606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607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608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609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610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611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612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61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61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615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616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617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618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619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620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621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622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623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624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2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2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627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628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629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630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631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632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633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634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635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636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3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3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639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640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641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642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643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644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645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646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647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648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49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50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651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652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653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654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655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656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657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658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659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660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61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62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663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2076450</xdr:colOff>
      <xdr:row>4</xdr:row>
      <xdr:rowOff>228601</xdr:rowOff>
    </xdr:to>
    <xdr:sp macro="" textlink="">
      <xdr:nvSpPr>
        <xdr:cNvPr id="9664" name="AutoShape 1" hidden="1"/>
        <xdr:cNvSpPr>
          <a:spLocks noChangeAspect="1" noChangeArrowheads="1"/>
        </xdr:cNvSpPr>
      </xdr:nvSpPr>
      <xdr:spPr bwMode="auto">
        <a:xfrm>
          <a:off x="957532" y="558201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665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666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667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668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669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670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671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672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673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674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675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676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677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678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679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2000249</xdr:colOff>
      <xdr:row>4</xdr:row>
      <xdr:rowOff>238126</xdr:rowOff>
    </xdr:to>
    <xdr:sp macro="" textlink="">
      <xdr:nvSpPr>
        <xdr:cNvPr id="9680" name="AutoShape 1" hidden="1"/>
        <xdr:cNvSpPr>
          <a:spLocks noChangeAspect="1" noChangeArrowheads="1"/>
        </xdr:cNvSpPr>
      </xdr:nvSpPr>
      <xdr:spPr bwMode="auto">
        <a:xfrm>
          <a:off x="957532" y="5677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2094034</xdr:colOff>
      <xdr:row>4</xdr:row>
      <xdr:rowOff>238126</xdr:rowOff>
    </xdr:to>
    <xdr:sp macro="" textlink="">
      <xdr:nvSpPr>
        <xdr:cNvPr id="9681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2000249</xdr:colOff>
      <xdr:row>4</xdr:row>
      <xdr:rowOff>276226</xdr:rowOff>
    </xdr:to>
    <xdr:sp macro="" textlink="">
      <xdr:nvSpPr>
        <xdr:cNvPr id="9682" name="AutoShape 1" hidden="1"/>
        <xdr:cNvSpPr>
          <a:spLocks noChangeAspect="1" noChangeArrowheads="1"/>
        </xdr:cNvSpPr>
      </xdr:nvSpPr>
      <xdr:spPr bwMode="auto">
        <a:xfrm>
          <a:off x="957532" y="605826"/>
          <a:ext cx="20002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683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684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685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2076449</xdr:colOff>
      <xdr:row>4</xdr:row>
      <xdr:rowOff>238126</xdr:rowOff>
    </xdr:to>
    <xdr:sp macro="" textlink="">
      <xdr:nvSpPr>
        <xdr:cNvPr id="9686" name="AutoShape 1" hidden="1"/>
        <xdr:cNvSpPr>
          <a:spLocks noChangeAspect="1" noChangeArrowheads="1"/>
        </xdr:cNvSpPr>
      </xdr:nvSpPr>
      <xdr:spPr bwMode="auto">
        <a:xfrm>
          <a:off x="957532" y="5677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2170234</xdr:colOff>
      <xdr:row>4</xdr:row>
      <xdr:rowOff>238126</xdr:rowOff>
    </xdr:to>
    <xdr:sp macro="" textlink="">
      <xdr:nvSpPr>
        <xdr:cNvPr id="9687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2076449</xdr:colOff>
      <xdr:row>4</xdr:row>
      <xdr:rowOff>276226</xdr:rowOff>
    </xdr:to>
    <xdr:sp macro="" textlink="">
      <xdr:nvSpPr>
        <xdr:cNvPr id="9688" name="AutoShape 1" hidden="1"/>
        <xdr:cNvSpPr>
          <a:spLocks noChangeAspect="1" noChangeArrowheads="1"/>
        </xdr:cNvSpPr>
      </xdr:nvSpPr>
      <xdr:spPr bwMode="auto">
        <a:xfrm>
          <a:off x="957532" y="605826"/>
          <a:ext cx="207644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689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690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691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2000250</xdr:colOff>
      <xdr:row>4</xdr:row>
      <xdr:rowOff>238126</xdr:rowOff>
    </xdr:to>
    <xdr:sp macro="" textlink="">
      <xdr:nvSpPr>
        <xdr:cNvPr id="9692" name="AutoShape 1" hidden="1"/>
        <xdr:cNvSpPr>
          <a:spLocks noChangeAspect="1" noChangeArrowheads="1"/>
        </xdr:cNvSpPr>
      </xdr:nvSpPr>
      <xdr:spPr bwMode="auto">
        <a:xfrm>
          <a:off x="957532" y="5677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2094035</xdr:colOff>
      <xdr:row>4</xdr:row>
      <xdr:rowOff>238126</xdr:rowOff>
    </xdr:to>
    <xdr:sp macro="" textlink="">
      <xdr:nvSpPr>
        <xdr:cNvPr id="9693" name="AutoShape 1" hidden="1"/>
        <xdr:cNvSpPr>
          <a:spLocks noChangeAspect="1" noChangeArrowheads="1"/>
        </xdr:cNvSpPr>
      </xdr:nvSpPr>
      <xdr:spPr bwMode="auto">
        <a:xfrm>
          <a:off x="957532" y="567726"/>
          <a:ext cx="20940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2000250</xdr:colOff>
      <xdr:row>4</xdr:row>
      <xdr:rowOff>276226</xdr:rowOff>
    </xdr:to>
    <xdr:sp macro="" textlink="">
      <xdr:nvSpPr>
        <xdr:cNvPr id="9694" name="AutoShape 1" hidden="1"/>
        <xdr:cNvSpPr>
          <a:spLocks noChangeAspect="1" noChangeArrowheads="1"/>
        </xdr:cNvSpPr>
      </xdr:nvSpPr>
      <xdr:spPr bwMode="auto">
        <a:xfrm>
          <a:off x="957532" y="605826"/>
          <a:ext cx="20002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695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2076450</xdr:colOff>
      <xdr:row>4</xdr:row>
      <xdr:rowOff>276226</xdr:rowOff>
    </xdr:to>
    <xdr:sp macro="" textlink="">
      <xdr:nvSpPr>
        <xdr:cNvPr id="9696" name="AutoShape 1" hidden="1"/>
        <xdr:cNvSpPr>
          <a:spLocks noChangeAspect="1" noChangeArrowheads="1"/>
        </xdr:cNvSpPr>
      </xdr:nvSpPr>
      <xdr:spPr bwMode="auto">
        <a:xfrm>
          <a:off x="957532" y="6058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97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2076450</xdr:colOff>
      <xdr:row>4</xdr:row>
      <xdr:rowOff>238126</xdr:rowOff>
    </xdr:to>
    <xdr:sp macro="" textlink="">
      <xdr:nvSpPr>
        <xdr:cNvPr id="9698" name="AutoShape 1" hidden="1"/>
        <xdr:cNvSpPr>
          <a:spLocks noChangeAspect="1" noChangeArrowheads="1"/>
        </xdr:cNvSpPr>
      </xdr:nvSpPr>
      <xdr:spPr bwMode="auto">
        <a:xfrm>
          <a:off x="957532" y="567726"/>
          <a:ext cx="207645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2170235</xdr:colOff>
      <xdr:row>4</xdr:row>
      <xdr:rowOff>238126</xdr:rowOff>
    </xdr:to>
    <xdr:sp macro="" textlink="">
      <xdr:nvSpPr>
        <xdr:cNvPr id="9699" name="AutoShape 1" hidden="1"/>
        <xdr:cNvSpPr>
          <a:spLocks noChangeAspect="1" noChangeArrowheads="1"/>
        </xdr:cNvSpPr>
      </xdr:nvSpPr>
      <xdr:spPr bwMode="auto">
        <a:xfrm>
          <a:off x="957532" y="567726"/>
          <a:ext cx="21702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5195</xdr:rowOff>
    </xdr:from>
    <xdr:to>
      <xdr:col>2</xdr:col>
      <xdr:colOff>2076450</xdr:colOff>
      <xdr:row>4</xdr:row>
      <xdr:rowOff>303934</xdr:rowOff>
    </xdr:to>
    <xdr:sp macro="" textlink="">
      <xdr:nvSpPr>
        <xdr:cNvPr id="9700" name="AutoShape 1" hidden="1"/>
        <xdr:cNvSpPr>
          <a:spLocks noChangeAspect="1" noChangeArrowheads="1"/>
        </xdr:cNvSpPr>
      </xdr:nvSpPr>
      <xdr:spPr bwMode="auto">
        <a:xfrm>
          <a:off x="957532" y="626297"/>
          <a:ext cx="2076450" cy="919841"/>
        </a:xfrm>
        <a:prstGeom prst="rect">
          <a:avLst/>
        </a:prstGeom>
        <a:noFill/>
      </xdr:spPr>
      <xdr:txBody>
        <a:bodyPr/>
        <a:lstStyle/>
        <a:p>
          <a:endParaRPr lang="pt-BR"/>
        </a:p>
      </xdr:txBody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701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702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703" name="AutoShape 1" hidden="1"/>
        <xdr:cNvSpPr>
          <a:spLocks noChangeAspect="1" noChangeArrowheads="1"/>
        </xdr:cNvSpPr>
      </xdr:nvSpPr>
      <xdr:spPr bwMode="auto">
        <a:xfrm>
          <a:off x="957532" y="567726"/>
          <a:ext cx="97241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9704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05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06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707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708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709" name="AutoShape 1" hidden="1"/>
        <xdr:cNvSpPr>
          <a:spLocks noChangeAspect="1" noChangeArrowheads="1"/>
        </xdr:cNvSpPr>
      </xdr:nvSpPr>
      <xdr:spPr bwMode="auto">
        <a:xfrm>
          <a:off x="957532" y="567726"/>
          <a:ext cx="9724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10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9711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12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13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14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15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16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17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18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19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20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21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22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23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24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25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26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27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28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29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30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31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32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33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34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35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36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37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38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39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40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41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42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43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44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745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746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747" name="AutoShape 1" hidden="1"/>
        <xdr:cNvSpPr>
          <a:spLocks noChangeAspect="1" noChangeArrowheads="1"/>
        </xdr:cNvSpPr>
      </xdr:nvSpPr>
      <xdr:spPr bwMode="auto">
        <a:xfrm>
          <a:off x="957532" y="567726"/>
          <a:ext cx="9724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48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237624</xdr:rowOff>
    </xdr:from>
    <xdr:to>
      <xdr:col>3</xdr:col>
      <xdr:colOff>880630</xdr:colOff>
      <xdr:row>4</xdr:row>
      <xdr:rowOff>218575</xdr:rowOff>
    </xdr:to>
    <xdr:sp macro="" textlink="">
      <xdr:nvSpPr>
        <xdr:cNvPr id="9749" name="AutoShape 1" hidden="1"/>
        <xdr:cNvSpPr>
          <a:spLocks noChangeAspect="1" noChangeArrowheads="1"/>
        </xdr:cNvSpPr>
      </xdr:nvSpPr>
      <xdr:spPr bwMode="auto">
        <a:xfrm>
          <a:off x="4641011" y="548175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50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51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52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53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54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55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56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57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58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59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60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61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62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63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64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65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66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67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68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69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70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71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72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73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74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75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1081702</xdr:colOff>
      <xdr:row>4</xdr:row>
      <xdr:rowOff>238126</xdr:rowOff>
    </xdr:to>
    <xdr:sp macro="" textlink="">
      <xdr:nvSpPr>
        <xdr:cNvPr id="9776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77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78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79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780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81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1081703</xdr:colOff>
      <xdr:row>4</xdr:row>
      <xdr:rowOff>238126</xdr:rowOff>
    </xdr:to>
    <xdr:sp macro="" textlink="">
      <xdr:nvSpPr>
        <xdr:cNvPr id="9782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83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1081705</xdr:colOff>
      <xdr:row>4</xdr:row>
      <xdr:rowOff>238126</xdr:rowOff>
    </xdr:to>
    <xdr:sp macro="" textlink="">
      <xdr:nvSpPr>
        <xdr:cNvPr id="9784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785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786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787" name="AutoShape 1" hidden="1"/>
        <xdr:cNvSpPr>
          <a:spLocks noChangeAspect="1" noChangeArrowheads="1"/>
        </xdr:cNvSpPr>
      </xdr:nvSpPr>
      <xdr:spPr bwMode="auto">
        <a:xfrm>
          <a:off x="957532" y="567726"/>
          <a:ext cx="972417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9788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789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790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791" name="AutoShape 1" hidden="1"/>
        <xdr:cNvSpPr>
          <a:spLocks noChangeAspect="1" noChangeArrowheads="1"/>
        </xdr:cNvSpPr>
      </xdr:nvSpPr>
      <xdr:spPr bwMode="auto">
        <a:xfrm>
          <a:off x="957532" y="567726"/>
          <a:ext cx="972417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792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793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794" name="AutoShape 1" hidden="1"/>
        <xdr:cNvSpPr>
          <a:spLocks noChangeAspect="1" noChangeArrowheads="1"/>
        </xdr:cNvSpPr>
      </xdr:nvSpPr>
      <xdr:spPr bwMode="auto">
        <a:xfrm>
          <a:off x="957532" y="567726"/>
          <a:ext cx="97241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9795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796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797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798" name="AutoShape 1" hidden="1"/>
        <xdr:cNvSpPr>
          <a:spLocks noChangeAspect="1" noChangeArrowheads="1"/>
        </xdr:cNvSpPr>
      </xdr:nvSpPr>
      <xdr:spPr bwMode="auto">
        <a:xfrm>
          <a:off x="957532" y="567726"/>
          <a:ext cx="97241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9799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800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801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802" name="AutoShape 1" hidden="1"/>
        <xdr:cNvSpPr>
          <a:spLocks noChangeAspect="1" noChangeArrowheads="1"/>
        </xdr:cNvSpPr>
      </xdr:nvSpPr>
      <xdr:spPr bwMode="auto">
        <a:xfrm>
          <a:off x="957532" y="567726"/>
          <a:ext cx="972417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9803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804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805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806" name="AutoShape 1" hidden="1"/>
        <xdr:cNvSpPr>
          <a:spLocks noChangeAspect="1" noChangeArrowheads="1"/>
        </xdr:cNvSpPr>
      </xdr:nvSpPr>
      <xdr:spPr bwMode="auto">
        <a:xfrm>
          <a:off x="957532" y="567726"/>
          <a:ext cx="972417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9807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808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809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810" name="AutoShape 1" hidden="1"/>
        <xdr:cNvSpPr>
          <a:spLocks noChangeAspect="1" noChangeArrowheads="1"/>
        </xdr:cNvSpPr>
      </xdr:nvSpPr>
      <xdr:spPr bwMode="auto">
        <a:xfrm>
          <a:off x="957532" y="567726"/>
          <a:ext cx="97241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9811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812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813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814" name="AutoShape 1" hidden="1"/>
        <xdr:cNvSpPr>
          <a:spLocks noChangeAspect="1" noChangeArrowheads="1"/>
        </xdr:cNvSpPr>
      </xdr:nvSpPr>
      <xdr:spPr bwMode="auto">
        <a:xfrm>
          <a:off x="957532" y="567726"/>
          <a:ext cx="97241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880628</xdr:colOff>
      <xdr:row>4</xdr:row>
      <xdr:rowOff>238126</xdr:rowOff>
    </xdr:to>
    <xdr:sp macro="" textlink="">
      <xdr:nvSpPr>
        <xdr:cNvPr id="9815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880628</xdr:colOff>
      <xdr:row>4</xdr:row>
      <xdr:rowOff>238126</xdr:rowOff>
    </xdr:to>
    <xdr:sp macro="" textlink="">
      <xdr:nvSpPr>
        <xdr:cNvPr id="9816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972415</xdr:colOff>
      <xdr:row>4</xdr:row>
      <xdr:rowOff>238126</xdr:rowOff>
    </xdr:to>
    <xdr:sp macro="" textlink="">
      <xdr:nvSpPr>
        <xdr:cNvPr id="9817" name="AutoShape 1" hidden="1"/>
        <xdr:cNvSpPr>
          <a:spLocks noChangeAspect="1" noChangeArrowheads="1"/>
        </xdr:cNvSpPr>
      </xdr:nvSpPr>
      <xdr:spPr bwMode="auto">
        <a:xfrm>
          <a:off x="957532" y="567726"/>
          <a:ext cx="97241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880628</xdr:colOff>
      <xdr:row>4</xdr:row>
      <xdr:rowOff>276226</xdr:rowOff>
    </xdr:to>
    <xdr:sp macro="" textlink="">
      <xdr:nvSpPr>
        <xdr:cNvPr id="9818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880628</xdr:colOff>
      <xdr:row>4</xdr:row>
      <xdr:rowOff>238126</xdr:rowOff>
    </xdr:to>
    <xdr:sp macro="" textlink="">
      <xdr:nvSpPr>
        <xdr:cNvPr id="9819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880628</xdr:colOff>
      <xdr:row>4</xdr:row>
      <xdr:rowOff>238126</xdr:rowOff>
    </xdr:to>
    <xdr:sp macro="" textlink="">
      <xdr:nvSpPr>
        <xdr:cNvPr id="9820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972415</xdr:colOff>
      <xdr:row>4</xdr:row>
      <xdr:rowOff>238126</xdr:rowOff>
    </xdr:to>
    <xdr:sp macro="" textlink="">
      <xdr:nvSpPr>
        <xdr:cNvPr id="9821" name="AutoShape 1" hidden="1"/>
        <xdr:cNvSpPr>
          <a:spLocks noChangeAspect="1" noChangeArrowheads="1"/>
        </xdr:cNvSpPr>
      </xdr:nvSpPr>
      <xdr:spPr bwMode="auto">
        <a:xfrm>
          <a:off x="957532" y="567726"/>
          <a:ext cx="97241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880628</xdr:colOff>
      <xdr:row>4</xdr:row>
      <xdr:rowOff>276226</xdr:rowOff>
    </xdr:to>
    <xdr:sp macro="" textlink="">
      <xdr:nvSpPr>
        <xdr:cNvPr id="9822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823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824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825" name="AutoShape 1" hidden="1"/>
        <xdr:cNvSpPr>
          <a:spLocks noChangeAspect="1" noChangeArrowheads="1"/>
        </xdr:cNvSpPr>
      </xdr:nvSpPr>
      <xdr:spPr bwMode="auto">
        <a:xfrm>
          <a:off x="957532" y="567726"/>
          <a:ext cx="972417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9826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827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828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829" name="AutoShape 1" hidden="1"/>
        <xdr:cNvSpPr>
          <a:spLocks noChangeAspect="1" noChangeArrowheads="1"/>
        </xdr:cNvSpPr>
      </xdr:nvSpPr>
      <xdr:spPr bwMode="auto">
        <a:xfrm>
          <a:off x="957532" y="567726"/>
          <a:ext cx="972417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9830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831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832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833" name="AutoShape 1" hidden="1"/>
        <xdr:cNvSpPr>
          <a:spLocks noChangeAspect="1" noChangeArrowheads="1"/>
        </xdr:cNvSpPr>
      </xdr:nvSpPr>
      <xdr:spPr bwMode="auto">
        <a:xfrm>
          <a:off x="957532" y="567726"/>
          <a:ext cx="97241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9834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835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836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837" name="AutoShape 1" hidden="1"/>
        <xdr:cNvSpPr>
          <a:spLocks noChangeAspect="1" noChangeArrowheads="1"/>
        </xdr:cNvSpPr>
      </xdr:nvSpPr>
      <xdr:spPr bwMode="auto">
        <a:xfrm>
          <a:off x="957532" y="567726"/>
          <a:ext cx="97241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9838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839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840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841" name="AutoShape 1" hidden="1"/>
        <xdr:cNvSpPr>
          <a:spLocks noChangeAspect="1" noChangeArrowheads="1"/>
        </xdr:cNvSpPr>
      </xdr:nvSpPr>
      <xdr:spPr bwMode="auto">
        <a:xfrm>
          <a:off x="957532" y="567726"/>
          <a:ext cx="97241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9842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843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844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845" name="AutoShape 1" hidden="1"/>
        <xdr:cNvSpPr>
          <a:spLocks noChangeAspect="1" noChangeArrowheads="1"/>
        </xdr:cNvSpPr>
      </xdr:nvSpPr>
      <xdr:spPr bwMode="auto">
        <a:xfrm>
          <a:off x="957532" y="567726"/>
          <a:ext cx="97241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9846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847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848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849" name="AutoShape 1" hidden="1"/>
        <xdr:cNvSpPr>
          <a:spLocks noChangeAspect="1" noChangeArrowheads="1"/>
        </xdr:cNvSpPr>
      </xdr:nvSpPr>
      <xdr:spPr bwMode="auto">
        <a:xfrm>
          <a:off x="957532" y="567726"/>
          <a:ext cx="972417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9850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851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852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853" name="AutoShape 1" hidden="1"/>
        <xdr:cNvSpPr>
          <a:spLocks noChangeAspect="1" noChangeArrowheads="1"/>
        </xdr:cNvSpPr>
      </xdr:nvSpPr>
      <xdr:spPr bwMode="auto">
        <a:xfrm>
          <a:off x="957532" y="567726"/>
          <a:ext cx="972417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9854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855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856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857" name="AutoShape 1" hidden="1"/>
        <xdr:cNvSpPr>
          <a:spLocks noChangeAspect="1" noChangeArrowheads="1"/>
        </xdr:cNvSpPr>
      </xdr:nvSpPr>
      <xdr:spPr bwMode="auto">
        <a:xfrm>
          <a:off x="957532" y="567726"/>
          <a:ext cx="97241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9858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859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860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861" name="AutoShape 1" hidden="1"/>
        <xdr:cNvSpPr>
          <a:spLocks noChangeAspect="1" noChangeArrowheads="1"/>
        </xdr:cNvSpPr>
      </xdr:nvSpPr>
      <xdr:spPr bwMode="auto">
        <a:xfrm>
          <a:off x="957532" y="567726"/>
          <a:ext cx="97241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9862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863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864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865" name="AutoShape 1" hidden="1"/>
        <xdr:cNvSpPr>
          <a:spLocks noChangeAspect="1" noChangeArrowheads="1"/>
        </xdr:cNvSpPr>
      </xdr:nvSpPr>
      <xdr:spPr bwMode="auto">
        <a:xfrm>
          <a:off x="957532" y="567726"/>
          <a:ext cx="97241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9866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867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868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869" name="AutoShape 1" hidden="1"/>
        <xdr:cNvSpPr>
          <a:spLocks noChangeAspect="1" noChangeArrowheads="1"/>
        </xdr:cNvSpPr>
      </xdr:nvSpPr>
      <xdr:spPr bwMode="auto">
        <a:xfrm>
          <a:off x="957532" y="567726"/>
          <a:ext cx="97241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9870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871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872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873" name="AutoShape 1" hidden="1"/>
        <xdr:cNvSpPr>
          <a:spLocks noChangeAspect="1" noChangeArrowheads="1"/>
        </xdr:cNvSpPr>
      </xdr:nvSpPr>
      <xdr:spPr bwMode="auto">
        <a:xfrm>
          <a:off x="957532" y="567726"/>
          <a:ext cx="97241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9874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875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876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877" name="AutoShape 1" hidden="1"/>
        <xdr:cNvSpPr>
          <a:spLocks noChangeAspect="1" noChangeArrowheads="1"/>
        </xdr:cNvSpPr>
      </xdr:nvSpPr>
      <xdr:spPr bwMode="auto">
        <a:xfrm>
          <a:off x="957532" y="567726"/>
          <a:ext cx="97241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9878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879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880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881" name="AutoShape 1" hidden="1"/>
        <xdr:cNvSpPr>
          <a:spLocks noChangeAspect="1" noChangeArrowheads="1"/>
        </xdr:cNvSpPr>
      </xdr:nvSpPr>
      <xdr:spPr bwMode="auto">
        <a:xfrm>
          <a:off x="957532" y="567726"/>
          <a:ext cx="97241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9882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883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884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885" name="AutoShape 1" hidden="1"/>
        <xdr:cNvSpPr>
          <a:spLocks noChangeAspect="1" noChangeArrowheads="1"/>
        </xdr:cNvSpPr>
      </xdr:nvSpPr>
      <xdr:spPr bwMode="auto">
        <a:xfrm>
          <a:off x="957532" y="567726"/>
          <a:ext cx="97241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9886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887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888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889" name="AutoShape 1" hidden="1"/>
        <xdr:cNvSpPr>
          <a:spLocks noChangeAspect="1" noChangeArrowheads="1"/>
        </xdr:cNvSpPr>
      </xdr:nvSpPr>
      <xdr:spPr bwMode="auto">
        <a:xfrm>
          <a:off x="957532" y="567726"/>
          <a:ext cx="97241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9890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891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892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893" name="AutoShape 1" hidden="1"/>
        <xdr:cNvSpPr>
          <a:spLocks noChangeAspect="1" noChangeArrowheads="1"/>
        </xdr:cNvSpPr>
      </xdr:nvSpPr>
      <xdr:spPr bwMode="auto">
        <a:xfrm>
          <a:off x="957532" y="567726"/>
          <a:ext cx="97241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9894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895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896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897" name="AutoShape 1" hidden="1"/>
        <xdr:cNvSpPr>
          <a:spLocks noChangeAspect="1" noChangeArrowheads="1"/>
        </xdr:cNvSpPr>
      </xdr:nvSpPr>
      <xdr:spPr bwMode="auto">
        <a:xfrm>
          <a:off x="957532" y="567726"/>
          <a:ext cx="972417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9898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899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900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901" name="AutoShape 1" hidden="1"/>
        <xdr:cNvSpPr>
          <a:spLocks noChangeAspect="1" noChangeArrowheads="1"/>
        </xdr:cNvSpPr>
      </xdr:nvSpPr>
      <xdr:spPr bwMode="auto">
        <a:xfrm>
          <a:off x="957532" y="567726"/>
          <a:ext cx="972417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9902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903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904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905" name="AutoShape 1" hidden="1"/>
        <xdr:cNvSpPr>
          <a:spLocks noChangeAspect="1" noChangeArrowheads="1"/>
        </xdr:cNvSpPr>
      </xdr:nvSpPr>
      <xdr:spPr bwMode="auto">
        <a:xfrm>
          <a:off x="957532" y="567726"/>
          <a:ext cx="97241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9906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907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908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909" name="AutoShape 1" hidden="1"/>
        <xdr:cNvSpPr>
          <a:spLocks noChangeAspect="1" noChangeArrowheads="1"/>
        </xdr:cNvSpPr>
      </xdr:nvSpPr>
      <xdr:spPr bwMode="auto">
        <a:xfrm>
          <a:off x="957532" y="567726"/>
          <a:ext cx="97241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9910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911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912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913" name="AutoShape 1" hidden="1"/>
        <xdr:cNvSpPr>
          <a:spLocks noChangeAspect="1" noChangeArrowheads="1"/>
        </xdr:cNvSpPr>
      </xdr:nvSpPr>
      <xdr:spPr bwMode="auto">
        <a:xfrm>
          <a:off x="957532" y="567726"/>
          <a:ext cx="97241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9914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915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916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917" name="AutoShape 1" hidden="1"/>
        <xdr:cNvSpPr>
          <a:spLocks noChangeAspect="1" noChangeArrowheads="1"/>
        </xdr:cNvSpPr>
      </xdr:nvSpPr>
      <xdr:spPr bwMode="auto">
        <a:xfrm>
          <a:off x="957532" y="567726"/>
          <a:ext cx="97241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9918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919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920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921" name="AutoShape 1" hidden="1"/>
        <xdr:cNvSpPr>
          <a:spLocks noChangeAspect="1" noChangeArrowheads="1"/>
        </xdr:cNvSpPr>
      </xdr:nvSpPr>
      <xdr:spPr bwMode="auto">
        <a:xfrm>
          <a:off x="957532" y="567726"/>
          <a:ext cx="97241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9922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923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924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925" name="AutoShape 1" hidden="1"/>
        <xdr:cNvSpPr>
          <a:spLocks noChangeAspect="1" noChangeArrowheads="1"/>
        </xdr:cNvSpPr>
      </xdr:nvSpPr>
      <xdr:spPr bwMode="auto">
        <a:xfrm>
          <a:off x="957532" y="567726"/>
          <a:ext cx="97241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9926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927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928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929" name="AutoShape 1" hidden="1"/>
        <xdr:cNvSpPr>
          <a:spLocks noChangeAspect="1" noChangeArrowheads="1"/>
        </xdr:cNvSpPr>
      </xdr:nvSpPr>
      <xdr:spPr bwMode="auto">
        <a:xfrm>
          <a:off x="957532" y="567726"/>
          <a:ext cx="97241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9930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931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932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933" name="AutoShape 1" hidden="1"/>
        <xdr:cNvSpPr>
          <a:spLocks noChangeAspect="1" noChangeArrowheads="1"/>
        </xdr:cNvSpPr>
      </xdr:nvSpPr>
      <xdr:spPr bwMode="auto">
        <a:xfrm>
          <a:off x="957532" y="567726"/>
          <a:ext cx="97241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9934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935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936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937" name="AutoShape 1" hidden="1"/>
        <xdr:cNvSpPr>
          <a:spLocks noChangeAspect="1" noChangeArrowheads="1"/>
        </xdr:cNvSpPr>
      </xdr:nvSpPr>
      <xdr:spPr bwMode="auto">
        <a:xfrm>
          <a:off x="957532" y="567726"/>
          <a:ext cx="97241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9938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939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9940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972416</xdr:colOff>
      <xdr:row>4</xdr:row>
      <xdr:rowOff>238126</xdr:rowOff>
    </xdr:to>
    <xdr:sp macro="" textlink="">
      <xdr:nvSpPr>
        <xdr:cNvPr id="9941" name="AutoShape 1" hidden="1"/>
        <xdr:cNvSpPr>
          <a:spLocks noChangeAspect="1" noChangeArrowheads="1"/>
        </xdr:cNvSpPr>
      </xdr:nvSpPr>
      <xdr:spPr bwMode="auto">
        <a:xfrm>
          <a:off x="957532" y="567726"/>
          <a:ext cx="97241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9942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943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944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945" name="AutoShape 1" hidden="1"/>
        <xdr:cNvSpPr>
          <a:spLocks noChangeAspect="1" noChangeArrowheads="1"/>
        </xdr:cNvSpPr>
      </xdr:nvSpPr>
      <xdr:spPr bwMode="auto">
        <a:xfrm>
          <a:off x="957532" y="567726"/>
          <a:ext cx="972417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9946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947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9948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972417</xdr:colOff>
      <xdr:row>4</xdr:row>
      <xdr:rowOff>238126</xdr:rowOff>
    </xdr:to>
    <xdr:sp macro="" textlink="">
      <xdr:nvSpPr>
        <xdr:cNvPr id="9949" name="AutoShape 1" hidden="1"/>
        <xdr:cNvSpPr>
          <a:spLocks noChangeAspect="1" noChangeArrowheads="1"/>
        </xdr:cNvSpPr>
      </xdr:nvSpPr>
      <xdr:spPr bwMode="auto">
        <a:xfrm>
          <a:off x="957532" y="567726"/>
          <a:ext cx="972417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9950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951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1081704</xdr:colOff>
      <xdr:row>4</xdr:row>
      <xdr:rowOff>238126</xdr:rowOff>
    </xdr:to>
    <xdr:sp macro="" textlink="">
      <xdr:nvSpPr>
        <xdr:cNvPr id="9952" name="AutoShape 1" hidden="1"/>
        <xdr:cNvSpPr>
          <a:spLocks noChangeAspect="1" noChangeArrowheads="1"/>
        </xdr:cNvSpPr>
      </xdr:nvSpPr>
      <xdr:spPr bwMode="auto">
        <a:xfrm>
          <a:off x="957532" y="567726"/>
          <a:ext cx="108170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953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954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9955" name="AutoShape 1" hidden="1"/>
        <xdr:cNvSpPr>
          <a:spLocks noChangeAspect="1" noChangeArrowheads="1"/>
        </xdr:cNvSpPr>
      </xdr:nvSpPr>
      <xdr:spPr bwMode="auto">
        <a:xfrm>
          <a:off x="957532" y="567726"/>
          <a:ext cx="97241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9956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957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9958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972417</xdr:colOff>
      <xdr:row>4</xdr:row>
      <xdr:rowOff>218575</xdr:rowOff>
    </xdr:to>
    <xdr:sp macro="" textlink="">
      <xdr:nvSpPr>
        <xdr:cNvPr id="9959" name="AutoShape 1" hidden="1"/>
        <xdr:cNvSpPr>
          <a:spLocks noChangeAspect="1" noChangeArrowheads="1"/>
        </xdr:cNvSpPr>
      </xdr:nvSpPr>
      <xdr:spPr bwMode="auto">
        <a:xfrm>
          <a:off x="957532" y="548175"/>
          <a:ext cx="972417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863313</xdr:colOff>
      <xdr:row>4</xdr:row>
      <xdr:rowOff>295275</xdr:rowOff>
    </xdr:to>
    <xdr:sp macro="" textlink="">
      <xdr:nvSpPr>
        <xdr:cNvPr id="9960" name="AutoShape 1" hidden="1"/>
        <xdr:cNvSpPr>
          <a:spLocks noChangeAspect="1" noChangeArrowheads="1"/>
        </xdr:cNvSpPr>
      </xdr:nvSpPr>
      <xdr:spPr bwMode="auto">
        <a:xfrm>
          <a:off x="4641011" y="621102"/>
          <a:ext cx="863313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1210544</xdr:colOff>
      <xdr:row>4</xdr:row>
      <xdr:rowOff>238126</xdr:rowOff>
    </xdr:to>
    <xdr:sp macro="" textlink="">
      <xdr:nvSpPr>
        <xdr:cNvPr id="9961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1210544</xdr:colOff>
      <xdr:row>4</xdr:row>
      <xdr:rowOff>238126</xdr:rowOff>
    </xdr:to>
    <xdr:sp macro="" textlink="">
      <xdr:nvSpPr>
        <xdr:cNvPr id="9962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1210544</xdr:colOff>
      <xdr:row>4</xdr:row>
      <xdr:rowOff>238126</xdr:rowOff>
    </xdr:to>
    <xdr:sp macro="" textlink="">
      <xdr:nvSpPr>
        <xdr:cNvPr id="9963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1210544</xdr:colOff>
      <xdr:row>4</xdr:row>
      <xdr:rowOff>238126</xdr:rowOff>
    </xdr:to>
    <xdr:sp macro="" textlink="">
      <xdr:nvSpPr>
        <xdr:cNvPr id="9964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65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66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967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968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69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70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1210544</xdr:colOff>
      <xdr:row>4</xdr:row>
      <xdr:rowOff>238126</xdr:rowOff>
    </xdr:to>
    <xdr:sp macro="" textlink="">
      <xdr:nvSpPr>
        <xdr:cNvPr id="9971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1210544</xdr:colOff>
      <xdr:row>4</xdr:row>
      <xdr:rowOff>238126</xdr:rowOff>
    </xdr:to>
    <xdr:sp macro="" textlink="">
      <xdr:nvSpPr>
        <xdr:cNvPr id="9972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73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74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975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976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77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78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79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80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81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82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83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84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85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86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87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88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989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1210542</xdr:colOff>
      <xdr:row>4</xdr:row>
      <xdr:rowOff>238126</xdr:rowOff>
    </xdr:to>
    <xdr:sp macro="" textlink="">
      <xdr:nvSpPr>
        <xdr:cNvPr id="9990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91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92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93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94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95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96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97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98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9999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1210543</xdr:colOff>
      <xdr:row>4</xdr:row>
      <xdr:rowOff>238126</xdr:rowOff>
    </xdr:to>
    <xdr:sp macro="" textlink="">
      <xdr:nvSpPr>
        <xdr:cNvPr id="10000" name="AutoShape 1" hidden="1"/>
        <xdr:cNvSpPr>
          <a:spLocks noChangeAspect="1" noChangeArrowheads="1"/>
        </xdr:cNvSpPr>
      </xdr:nvSpPr>
      <xdr:spPr bwMode="auto">
        <a:xfrm>
          <a:off x="957532" y="567726"/>
          <a:ext cx="12105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1533480</xdr:colOff>
      <xdr:row>4</xdr:row>
      <xdr:rowOff>238126</xdr:rowOff>
    </xdr:to>
    <xdr:sp macro="" textlink="">
      <xdr:nvSpPr>
        <xdr:cNvPr id="10001" name="AutoShape 1" hidden="1"/>
        <xdr:cNvSpPr>
          <a:spLocks noChangeAspect="1" noChangeArrowheads="1"/>
        </xdr:cNvSpPr>
      </xdr:nvSpPr>
      <xdr:spPr bwMode="auto">
        <a:xfrm>
          <a:off x="957532" y="567726"/>
          <a:ext cx="153348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0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1545734</xdr:colOff>
      <xdr:row>4</xdr:row>
      <xdr:rowOff>238126</xdr:rowOff>
    </xdr:to>
    <xdr:sp macro="" textlink="">
      <xdr:nvSpPr>
        <xdr:cNvPr id="10003" name="AutoShape 1" hidden="1"/>
        <xdr:cNvSpPr>
          <a:spLocks noChangeAspect="1" noChangeArrowheads="1"/>
        </xdr:cNvSpPr>
      </xdr:nvSpPr>
      <xdr:spPr bwMode="auto">
        <a:xfrm>
          <a:off x="957532" y="567726"/>
          <a:ext cx="15457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1545734</xdr:colOff>
      <xdr:row>4</xdr:row>
      <xdr:rowOff>238126</xdr:rowOff>
    </xdr:to>
    <xdr:sp macro="" textlink="">
      <xdr:nvSpPr>
        <xdr:cNvPr id="10004" name="AutoShape 1" hidden="1"/>
        <xdr:cNvSpPr>
          <a:spLocks noChangeAspect="1" noChangeArrowheads="1"/>
        </xdr:cNvSpPr>
      </xdr:nvSpPr>
      <xdr:spPr bwMode="auto">
        <a:xfrm>
          <a:off x="957532" y="567726"/>
          <a:ext cx="15457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0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0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0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0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009" name="AutoShape 1" hidden="1"/>
        <xdr:cNvSpPr>
          <a:spLocks noChangeAspect="1" noChangeArrowheads="1"/>
        </xdr:cNvSpPr>
      </xdr:nvSpPr>
      <xdr:spPr bwMode="auto">
        <a:xfrm>
          <a:off x="957532" y="567726"/>
          <a:ext cx="1507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1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1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1438230</xdr:colOff>
      <xdr:row>4</xdr:row>
      <xdr:rowOff>276226</xdr:rowOff>
    </xdr:to>
    <xdr:sp macro="" textlink="">
      <xdr:nvSpPr>
        <xdr:cNvPr id="10012" name="AutoShape 1" hidden="1"/>
        <xdr:cNvSpPr>
          <a:spLocks noChangeAspect="1" noChangeArrowheads="1"/>
        </xdr:cNvSpPr>
      </xdr:nvSpPr>
      <xdr:spPr bwMode="auto">
        <a:xfrm>
          <a:off x="957532" y="605826"/>
          <a:ext cx="14382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1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014" name="AutoShape 1" hidden="1"/>
        <xdr:cNvSpPr>
          <a:spLocks noChangeAspect="1" noChangeArrowheads="1"/>
        </xdr:cNvSpPr>
      </xdr:nvSpPr>
      <xdr:spPr bwMode="auto">
        <a:xfrm>
          <a:off x="957532" y="567726"/>
          <a:ext cx="1507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1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1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1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1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1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020" name="AutoShape 1" hidden="1"/>
        <xdr:cNvSpPr>
          <a:spLocks noChangeAspect="1" noChangeArrowheads="1"/>
        </xdr:cNvSpPr>
      </xdr:nvSpPr>
      <xdr:spPr bwMode="auto">
        <a:xfrm>
          <a:off x="957532" y="567726"/>
          <a:ext cx="1507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021" name="AutoShape 1" hidden="1"/>
        <xdr:cNvSpPr>
          <a:spLocks noChangeAspect="1" noChangeArrowheads="1"/>
        </xdr:cNvSpPr>
      </xdr:nvSpPr>
      <xdr:spPr bwMode="auto">
        <a:xfrm>
          <a:off x="957532" y="567726"/>
          <a:ext cx="1507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022" name="AutoShape 1" hidden="1"/>
        <xdr:cNvSpPr>
          <a:spLocks noChangeAspect="1" noChangeArrowheads="1"/>
        </xdr:cNvSpPr>
      </xdr:nvSpPr>
      <xdr:spPr bwMode="auto">
        <a:xfrm>
          <a:off x="957532" y="567726"/>
          <a:ext cx="1507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023" name="AutoShape 1" hidden="1"/>
        <xdr:cNvSpPr>
          <a:spLocks noChangeAspect="1" noChangeArrowheads="1"/>
        </xdr:cNvSpPr>
      </xdr:nvSpPr>
      <xdr:spPr bwMode="auto">
        <a:xfrm>
          <a:off x="957532" y="567726"/>
          <a:ext cx="1507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024" name="AutoShape 1" hidden="1"/>
        <xdr:cNvSpPr>
          <a:spLocks noChangeAspect="1" noChangeArrowheads="1"/>
        </xdr:cNvSpPr>
      </xdr:nvSpPr>
      <xdr:spPr bwMode="auto">
        <a:xfrm>
          <a:off x="957532" y="567726"/>
          <a:ext cx="1507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025" name="AutoShape 1" hidden="1"/>
        <xdr:cNvSpPr>
          <a:spLocks noChangeAspect="1" noChangeArrowheads="1"/>
        </xdr:cNvSpPr>
      </xdr:nvSpPr>
      <xdr:spPr bwMode="auto">
        <a:xfrm>
          <a:off x="957532" y="567726"/>
          <a:ext cx="1507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0026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0027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0028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0029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0030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0031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0032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0033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0034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3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3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3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3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3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0040" name="AutoShape 1" hidden="1"/>
        <xdr:cNvSpPr>
          <a:spLocks noChangeAspect="1" noChangeArrowheads="1"/>
        </xdr:cNvSpPr>
      </xdr:nvSpPr>
      <xdr:spPr bwMode="auto">
        <a:xfrm>
          <a:off x="957532" y="567726"/>
          <a:ext cx="160967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0041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0042" name="AutoShape 1" hidden="1"/>
        <xdr:cNvSpPr>
          <a:spLocks noChangeAspect="1" noChangeArrowheads="1"/>
        </xdr:cNvSpPr>
      </xdr:nvSpPr>
      <xdr:spPr bwMode="auto">
        <a:xfrm>
          <a:off x="957532" y="6058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0043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1815766</xdr:colOff>
      <xdr:row>4</xdr:row>
      <xdr:rowOff>238126</xdr:rowOff>
    </xdr:to>
    <xdr:sp macro="" textlink="">
      <xdr:nvSpPr>
        <xdr:cNvPr id="10044" name="AutoShape 1" hidden="1"/>
        <xdr:cNvSpPr>
          <a:spLocks noChangeAspect="1" noChangeArrowheads="1"/>
        </xdr:cNvSpPr>
      </xdr:nvSpPr>
      <xdr:spPr bwMode="auto">
        <a:xfrm>
          <a:off x="957532" y="567726"/>
          <a:ext cx="181576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1438230</xdr:colOff>
      <xdr:row>4</xdr:row>
      <xdr:rowOff>238126</xdr:rowOff>
    </xdr:to>
    <xdr:sp macro="" textlink="">
      <xdr:nvSpPr>
        <xdr:cNvPr id="10045" name="AutoShape 1" hidden="1"/>
        <xdr:cNvSpPr>
          <a:spLocks noChangeAspect="1" noChangeArrowheads="1"/>
        </xdr:cNvSpPr>
      </xdr:nvSpPr>
      <xdr:spPr bwMode="auto">
        <a:xfrm>
          <a:off x="957532" y="567726"/>
          <a:ext cx="14382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1815766</xdr:colOff>
      <xdr:row>4</xdr:row>
      <xdr:rowOff>276226</xdr:rowOff>
    </xdr:to>
    <xdr:sp macro="" textlink="">
      <xdr:nvSpPr>
        <xdr:cNvPr id="10046" name="AutoShape 1" hidden="1"/>
        <xdr:cNvSpPr>
          <a:spLocks noChangeAspect="1" noChangeArrowheads="1"/>
        </xdr:cNvSpPr>
      </xdr:nvSpPr>
      <xdr:spPr bwMode="auto">
        <a:xfrm>
          <a:off x="957532" y="605826"/>
          <a:ext cx="181576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1438230</xdr:colOff>
      <xdr:row>4</xdr:row>
      <xdr:rowOff>238126</xdr:rowOff>
    </xdr:to>
    <xdr:sp macro="" textlink="">
      <xdr:nvSpPr>
        <xdr:cNvPr id="10047" name="AutoShape 1" hidden="1"/>
        <xdr:cNvSpPr>
          <a:spLocks noChangeAspect="1" noChangeArrowheads="1"/>
        </xdr:cNvSpPr>
      </xdr:nvSpPr>
      <xdr:spPr bwMode="auto">
        <a:xfrm>
          <a:off x="957532" y="567726"/>
          <a:ext cx="14382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1533480</xdr:colOff>
      <xdr:row>4</xdr:row>
      <xdr:rowOff>238126</xdr:rowOff>
    </xdr:to>
    <xdr:sp macro="" textlink="">
      <xdr:nvSpPr>
        <xdr:cNvPr id="10048" name="AutoShape 1" hidden="1"/>
        <xdr:cNvSpPr>
          <a:spLocks noChangeAspect="1" noChangeArrowheads="1"/>
        </xdr:cNvSpPr>
      </xdr:nvSpPr>
      <xdr:spPr bwMode="auto">
        <a:xfrm>
          <a:off x="957532" y="567726"/>
          <a:ext cx="153348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1438230</xdr:colOff>
      <xdr:row>4</xdr:row>
      <xdr:rowOff>276226</xdr:rowOff>
    </xdr:to>
    <xdr:sp macro="" textlink="">
      <xdr:nvSpPr>
        <xdr:cNvPr id="10049" name="AutoShape 1" hidden="1"/>
        <xdr:cNvSpPr>
          <a:spLocks noChangeAspect="1" noChangeArrowheads="1"/>
        </xdr:cNvSpPr>
      </xdr:nvSpPr>
      <xdr:spPr bwMode="auto">
        <a:xfrm>
          <a:off x="957532" y="605826"/>
          <a:ext cx="14382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5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5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5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5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5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5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5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5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5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5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06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0061" name="AutoShape 1" hidden="1"/>
        <xdr:cNvSpPr>
          <a:spLocks noChangeAspect="1" noChangeArrowheads="1"/>
        </xdr:cNvSpPr>
      </xdr:nvSpPr>
      <xdr:spPr bwMode="auto">
        <a:xfrm>
          <a:off x="957532" y="567726"/>
          <a:ext cx="160967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0062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0063" name="AutoShape 1" hidden="1"/>
        <xdr:cNvSpPr>
          <a:spLocks noChangeAspect="1" noChangeArrowheads="1"/>
        </xdr:cNvSpPr>
      </xdr:nvSpPr>
      <xdr:spPr bwMode="auto">
        <a:xfrm>
          <a:off x="957532" y="6058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0064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6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6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6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6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6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7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7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7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7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7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7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7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7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7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7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8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8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8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8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8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0085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0086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0087" name="AutoShape 1" hidden="1"/>
        <xdr:cNvSpPr>
          <a:spLocks noChangeAspect="1" noChangeArrowheads="1"/>
        </xdr:cNvSpPr>
      </xdr:nvSpPr>
      <xdr:spPr bwMode="auto">
        <a:xfrm>
          <a:off x="957532" y="6058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0088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8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9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9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9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9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9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9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9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9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9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09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0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0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0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0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0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0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0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0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0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0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1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1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1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1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1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1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1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1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1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0119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0120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0121" name="AutoShape 1" hidden="1"/>
        <xdr:cNvSpPr>
          <a:spLocks noChangeAspect="1" noChangeArrowheads="1"/>
        </xdr:cNvSpPr>
      </xdr:nvSpPr>
      <xdr:spPr bwMode="auto">
        <a:xfrm>
          <a:off x="957532" y="6058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0122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2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124" name="AutoShape 1" hidden="1"/>
        <xdr:cNvSpPr>
          <a:spLocks noChangeAspect="1" noChangeArrowheads="1"/>
        </xdr:cNvSpPr>
      </xdr:nvSpPr>
      <xdr:spPr bwMode="auto">
        <a:xfrm>
          <a:off x="957532" y="567726"/>
          <a:ext cx="1507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2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2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2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2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2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3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3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3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3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3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3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3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137" name="AutoShape 1" hidden="1"/>
        <xdr:cNvSpPr>
          <a:spLocks noChangeAspect="1" noChangeArrowheads="1"/>
        </xdr:cNvSpPr>
      </xdr:nvSpPr>
      <xdr:spPr bwMode="auto">
        <a:xfrm>
          <a:off x="957532" y="567726"/>
          <a:ext cx="1507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3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3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4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4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4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4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4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4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146" name="AutoShape 1" hidden="1"/>
        <xdr:cNvSpPr>
          <a:spLocks noChangeAspect="1" noChangeArrowheads="1"/>
        </xdr:cNvSpPr>
      </xdr:nvSpPr>
      <xdr:spPr bwMode="auto">
        <a:xfrm>
          <a:off x="957532" y="567726"/>
          <a:ext cx="1507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147" name="AutoShape 1" hidden="1"/>
        <xdr:cNvSpPr>
          <a:spLocks noChangeAspect="1" noChangeArrowheads="1"/>
        </xdr:cNvSpPr>
      </xdr:nvSpPr>
      <xdr:spPr bwMode="auto">
        <a:xfrm>
          <a:off x="957532" y="567726"/>
          <a:ext cx="1507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4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149" name="AutoShape 1" hidden="1"/>
        <xdr:cNvSpPr>
          <a:spLocks noChangeAspect="1" noChangeArrowheads="1"/>
        </xdr:cNvSpPr>
      </xdr:nvSpPr>
      <xdr:spPr bwMode="auto">
        <a:xfrm>
          <a:off x="957532" y="567726"/>
          <a:ext cx="1507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5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5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5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5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5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155" name="AutoShape 1" hidden="1"/>
        <xdr:cNvSpPr>
          <a:spLocks noChangeAspect="1" noChangeArrowheads="1"/>
        </xdr:cNvSpPr>
      </xdr:nvSpPr>
      <xdr:spPr bwMode="auto">
        <a:xfrm>
          <a:off x="957532" y="567726"/>
          <a:ext cx="1507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156" name="AutoShape 1" hidden="1"/>
        <xdr:cNvSpPr>
          <a:spLocks noChangeAspect="1" noChangeArrowheads="1"/>
        </xdr:cNvSpPr>
      </xdr:nvSpPr>
      <xdr:spPr bwMode="auto">
        <a:xfrm>
          <a:off x="957532" y="567726"/>
          <a:ext cx="1507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5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158" name="AutoShape 1" hidden="1"/>
        <xdr:cNvSpPr>
          <a:spLocks noChangeAspect="1" noChangeArrowheads="1"/>
        </xdr:cNvSpPr>
      </xdr:nvSpPr>
      <xdr:spPr bwMode="auto">
        <a:xfrm>
          <a:off x="957532" y="567726"/>
          <a:ext cx="1507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159" name="AutoShape 1" hidden="1"/>
        <xdr:cNvSpPr>
          <a:spLocks noChangeAspect="1" noChangeArrowheads="1"/>
        </xdr:cNvSpPr>
      </xdr:nvSpPr>
      <xdr:spPr bwMode="auto">
        <a:xfrm>
          <a:off x="957532" y="567726"/>
          <a:ext cx="1507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160" name="AutoShape 1" hidden="1"/>
        <xdr:cNvSpPr>
          <a:spLocks noChangeAspect="1" noChangeArrowheads="1"/>
        </xdr:cNvSpPr>
      </xdr:nvSpPr>
      <xdr:spPr bwMode="auto">
        <a:xfrm>
          <a:off x="957532" y="567726"/>
          <a:ext cx="1507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1507634</xdr:colOff>
      <xdr:row>4</xdr:row>
      <xdr:rowOff>238126</xdr:rowOff>
    </xdr:to>
    <xdr:sp macro="" textlink="">
      <xdr:nvSpPr>
        <xdr:cNvPr id="10161" name="AutoShape 1" hidden="1"/>
        <xdr:cNvSpPr>
          <a:spLocks noChangeAspect="1" noChangeArrowheads="1"/>
        </xdr:cNvSpPr>
      </xdr:nvSpPr>
      <xdr:spPr bwMode="auto">
        <a:xfrm>
          <a:off x="957532" y="567726"/>
          <a:ext cx="1507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6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6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0164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0165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0166" name="AutoShape 1" hidden="1"/>
        <xdr:cNvSpPr>
          <a:spLocks noChangeAspect="1" noChangeArrowheads="1"/>
        </xdr:cNvSpPr>
      </xdr:nvSpPr>
      <xdr:spPr bwMode="auto">
        <a:xfrm>
          <a:off x="957532" y="6058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0167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6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6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7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7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7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7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7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7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7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7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7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7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8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8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8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8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8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8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8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8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8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8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9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9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9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9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9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9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9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9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9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19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20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20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20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20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20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20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20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20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20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0209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0210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0211" name="AutoShape 1" hidden="1"/>
        <xdr:cNvSpPr>
          <a:spLocks noChangeAspect="1" noChangeArrowheads="1"/>
        </xdr:cNvSpPr>
      </xdr:nvSpPr>
      <xdr:spPr bwMode="auto">
        <a:xfrm>
          <a:off x="957532" y="6058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0212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1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1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1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1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1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1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1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2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2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2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2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2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2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2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2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2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2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3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3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3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3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3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3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3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3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3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3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4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4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4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4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4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4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4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4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4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4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5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5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5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5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0254" name="AutoShape 1" hidden="1"/>
        <xdr:cNvSpPr>
          <a:spLocks noChangeAspect="1" noChangeArrowheads="1"/>
        </xdr:cNvSpPr>
      </xdr:nvSpPr>
      <xdr:spPr bwMode="auto">
        <a:xfrm>
          <a:off x="957532" y="567726"/>
          <a:ext cx="160967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0255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0256" name="AutoShape 1" hidden="1"/>
        <xdr:cNvSpPr>
          <a:spLocks noChangeAspect="1" noChangeArrowheads="1"/>
        </xdr:cNvSpPr>
      </xdr:nvSpPr>
      <xdr:spPr bwMode="auto">
        <a:xfrm>
          <a:off x="957532" y="6058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0257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5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5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6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6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6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6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6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6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6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6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6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6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7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7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7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7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7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7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7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7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7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7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8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8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8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8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8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8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8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8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8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8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9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9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9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9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9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9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9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9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29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0299" name="AutoShape 1" hidden="1"/>
        <xdr:cNvSpPr>
          <a:spLocks noChangeAspect="1" noChangeArrowheads="1"/>
        </xdr:cNvSpPr>
      </xdr:nvSpPr>
      <xdr:spPr bwMode="auto">
        <a:xfrm>
          <a:off x="957532" y="567726"/>
          <a:ext cx="160967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0300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0301" name="AutoShape 1" hidden="1"/>
        <xdr:cNvSpPr>
          <a:spLocks noChangeAspect="1" noChangeArrowheads="1"/>
        </xdr:cNvSpPr>
      </xdr:nvSpPr>
      <xdr:spPr bwMode="auto">
        <a:xfrm>
          <a:off x="957532" y="6058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0302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0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0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0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0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0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0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0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1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1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1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1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1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1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1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1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1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1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2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2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2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2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2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2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2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2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2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2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3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3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3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3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3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3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3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3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3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3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4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4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4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34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0344" name="AutoShape 1" hidden="1"/>
        <xdr:cNvSpPr>
          <a:spLocks noChangeAspect="1" noChangeArrowheads="1"/>
        </xdr:cNvSpPr>
      </xdr:nvSpPr>
      <xdr:spPr bwMode="auto">
        <a:xfrm>
          <a:off x="957532" y="567726"/>
          <a:ext cx="160967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0345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0346" name="AutoShape 1" hidden="1"/>
        <xdr:cNvSpPr>
          <a:spLocks noChangeAspect="1" noChangeArrowheads="1"/>
        </xdr:cNvSpPr>
      </xdr:nvSpPr>
      <xdr:spPr bwMode="auto">
        <a:xfrm>
          <a:off x="957532" y="6058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0347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4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4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5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5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5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5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5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5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5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5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5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5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6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6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6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6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6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6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6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6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6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6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7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7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7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7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7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7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7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7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7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7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8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8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8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8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8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8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8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8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8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0389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0390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0391" name="AutoShape 1" hidden="1"/>
        <xdr:cNvSpPr>
          <a:spLocks noChangeAspect="1" noChangeArrowheads="1"/>
        </xdr:cNvSpPr>
      </xdr:nvSpPr>
      <xdr:spPr bwMode="auto">
        <a:xfrm>
          <a:off x="957532" y="6058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0392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9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9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9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9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9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9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39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0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0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0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0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0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0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0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0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0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0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1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1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1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1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1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1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1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1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1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1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2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2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2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2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2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2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2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2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2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2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3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3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3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3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0434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0435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0436" name="AutoShape 1" hidden="1"/>
        <xdr:cNvSpPr>
          <a:spLocks noChangeAspect="1" noChangeArrowheads="1"/>
        </xdr:cNvSpPr>
      </xdr:nvSpPr>
      <xdr:spPr bwMode="auto">
        <a:xfrm>
          <a:off x="957532" y="6058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0437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3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3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4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4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4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4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4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4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4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4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4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4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5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5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5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5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5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5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5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5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5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5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6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6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6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6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6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6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6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6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6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6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7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7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7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7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7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7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7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7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47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0479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0480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0481" name="AutoShape 1" hidden="1"/>
        <xdr:cNvSpPr>
          <a:spLocks noChangeAspect="1" noChangeArrowheads="1"/>
        </xdr:cNvSpPr>
      </xdr:nvSpPr>
      <xdr:spPr bwMode="auto">
        <a:xfrm>
          <a:off x="957532" y="6058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0482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8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8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8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8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8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8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8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9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9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9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9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9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9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9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9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9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49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0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0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0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0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0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0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0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0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0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0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1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1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1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1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1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1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1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1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1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1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2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2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2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2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0524" name="AutoShape 1" hidden="1"/>
        <xdr:cNvSpPr>
          <a:spLocks noChangeAspect="1" noChangeArrowheads="1"/>
        </xdr:cNvSpPr>
      </xdr:nvSpPr>
      <xdr:spPr bwMode="auto">
        <a:xfrm>
          <a:off x="957532" y="567726"/>
          <a:ext cx="160967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0525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0526" name="AutoShape 1" hidden="1"/>
        <xdr:cNvSpPr>
          <a:spLocks noChangeAspect="1" noChangeArrowheads="1"/>
        </xdr:cNvSpPr>
      </xdr:nvSpPr>
      <xdr:spPr bwMode="auto">
        <a:xfrm>
          <a:off x="957532" y="6058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0527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2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2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3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3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3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3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3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3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3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3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3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3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4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4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4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4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4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4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4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4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4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4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5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5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5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5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5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5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5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5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5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5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6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6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6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6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6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6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6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6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6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0569" name="AutoShape 1" hidden="1"/>
        <xdr:cNvSpPr>
          <a:spLocks noChangeAspect="1" noChangeArrowheads="1"/>
        </xdr:cNvSpPr>
      </xdr:nvSpPr>
      <xdr:spPr bwMode="auto">
        <a:xfrm>
          <a:off x="957532" y="567726"/>
          <a:ext cx="160967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0570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0571" name="AutoShape 1" hidden="1"/>
        <xdr:cNvSpPr>
          <a:spLocks noChangeAspect="1" noChangeArrowheads="1"/>
        </xdr:cNvSpPr>
      </xdr:nvSpPr>
      <xdr:spPr bwMode="auto">
        <a:xfrm>
          <a:off x="957532" y="6058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0572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0573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0574" name="AutoShape 1" hidden="1"/>
        <xdr:cNvSpPr>
          <a:spLocks noChangeAspect="1" noChangeArrowheads="1"/>
        </xdr:cNvSpPr>
      </xdr:nvSpPr>
      <xdr:spPr bwMode="auto">
        <a:xfrm>
          <a:off x="957532" y="6058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57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057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0577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0578" name="AutoShape 1" hidden="1"/>
        <xdr:cNvSpPr>
          <a:spLocks noChangeAspect="1" noChangeArrowheads="1"/>
        </xdr:cNvSpPr>
      </xdr:nvSpPr>
      <xdr:spPr bwMode="auto">
        <a:xfrm>
          <a:off x="957532" y="6058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7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8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8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8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8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8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8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8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8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8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8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9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9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9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9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9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9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9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9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9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59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0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0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0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0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0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0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0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0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0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0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1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1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1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1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1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1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1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1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1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061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0620" name="AutoShape 1" hidden="1"/>
        <xdr:cNvSpPr>
          <a:spLocks noChangeAspect="1" noChangeArrowheads="1"/>
        </xdr:cNvSpPr>
      </xdr:nvSpPr>
      <xdr:spPr bwMode="auto">
        <a:xfrm>
          <a:off x="957532" y="567726"/>
          <a:ext cx="160967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0621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0622" name="AutoShape 1" hidden="1"/>
        <xdr:cNvSpPr>
          <a:spLocks noChangeAspect="1" noChangeArrowheads="1"/>
        </xdr:cNvSpPr>
      </xdr:nvSpPr>
      <xdr:spPr bwMode="auto">
        <a:xfrm>
          <a:off x="957532" y="6058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0623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0624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2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1535075</xdr:colOff>
      <xdr:row>4</xdr:row>
      <xdr:rowOff>238126</xdr:rowOff>
    </xdr:to>
    <xdr:sp macro="" textlink="">
      <xdr:nvSpPr>
        <xdr:cNvPr id="10626" name="AutoShape 1" hidden="1"/>
        <xdr:cNvSpPr>
          <a:spLocks noChangeAspect="1" noChangeArrowheads="1"/>
        </xdr:cNvSpPr>
      </xdr:nvSpPr>
      <xdr:spPr bwMode="auto">
        <a:xfrm>
          <a:off x="957532" y="567726"/>
          <a:ext cx="15350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1535075</xdr:colOff>
      <xdr:row>4</xdr:row>
      <xdr:rowOff>238126</xdr:rowOff>
    </xdr:to>
    <xdr:sp macro="" textlink="">
      <xdr:nvSpPr>
        <xdr:cNvPr id="10627" name="AutoShape 1" hidden="1"/>
        <xdr:cNvSpPr>
          <a:spLocks noChangeAspect="1" noChangeArrowheads="1"/>
        </xdr:cNvSpPr>
      </xdr:nvSpPr>
      <xdr:spPr bwMode="auto">
        <a:xfrm>
          <a:off x="957532" y="567726"/>
          <a:ext cx="15350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2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2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3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3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632" name="AutoShape 1" hidden="1"/>
        <xdr:cNvSpPr>
          <a:spLocks noChangeAspect="1" noChangeArrowheads="1"/>
        </xdr:cNvSpPr>
      </xdr:nvSpPr>
      <xdr:spPr bwMode="auto">
        <a:xfrm>
          <a:off x="957532" y="567726"/>
          <a:ext cx="14969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3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3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0635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3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637" name="AutoShape 1" hidden="1"/>
        <xdr:cNvSpPr>
          <a:spLocks noChangeAspect="1" noChangeArrowheads="1"/>
        </xdr:cNvSpPr>
      </xdr:nvSpPr>
      <xdr:spPr bwMode="auto">
        <a:xfrm>
          <a:off x="957532" y="567726"/>
          <a:ext cx="14969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3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3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4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64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64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643" name="AutoShape 1" hidden="1"/>
        <xdr:cNvSpPr>
          <a:spLocks noChangeAspect="1" noChangeArrowheads="1"/>
        </xdr:cNvSpPr>
      </xdr:nvSpPr>
      <xdr:spPr bwMode="auto">
        <a:xfrm>
          <a:off x="957532" y="567726"/>
          <a:ext cx="14969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644" name="AutoShape 1" hidden="1"/>
        <xdr:cNvSpPr>
          <a:spLocks noChangeAspect="1" noChangeArrowheads="1"/>
        </xdr:cNvSpPr>
      </xdr:nvSpPr>
      <xdr:spPr bwMode="auto">
        <a:xfrm>
          <a:off x="957532" y="567726"/>
          <a:ext cx="14969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645" name="AutoShape 1" hidden="1"/>
        <xdr:cNvSpPr>
          <a:spLocks noChangeAspect="1" noChangeArrowheads="1"/>
        </xdr:cNvSpPr>
      </xdr:nvSpPr>
      <xdr:spPr bwMode="auto">
        <a:xfrm>
          <a:off x="957532" y="567726"/>
          <a:ext cx="14969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646" name="AutoShape 1" hidden="1"/>
        <xdr:cNvSpPr>
          <a:spLocks noChangeAspect="1" noChangeArrowheads="1"/>
        </xdr:cNvSpPr>
      </xdr:nvSpPr>
      <xdr:spPr bwMode="auto">
        <a:xfrm>
          <a:off x="957532" y="567726"/>
          <a:ext cx="14969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647" name="AutoShape 1" hidden="1"/>
        <xdr:cNvSpPr>
          <a:spLocks noChangeAspect="1" noChangeArrowheads="1"/>
        </xdr:cNvSpPr>
      </xdr:nvSpPr>
      <xdr:spPr bwMode="auto">
        <a:xfrm>
          <a:off x="957532" y="567726"/>
          <a:ext cx="14969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648" name="AutoShape 1" hidden="1"/>
        <xdr:cNvSpPr>
          <a:spLocks noChangeAspect="1" noChangeArrowheads="1"/>
        </xdr:cNvSpPr>
      </xdr:nvSpPr>
      <xdr:spPr bwMode="auto">
        <a:xfrm>
          <a:off x="957532" y="567726"/>
          <a:ext cx="14969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0649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904876</xdr:colOff>
      <xdr:row>4</xdr:row>
      <xdr:rowOff>238126</xdr:rowOff>
    </xdr:to>
    <xdr:sp macro="" textlink="">
      <xdr:nvSpPr>
        <xdr:cNvPr id="10650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0651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904876</xdr:colOff>
      <xdr:row>4</xdr:row>
      <xdr:rowOff>238126</xdr:rowOff>
    </xdr:to>
    <xdr:sp macro="" textlink="">
      <xdr:nvSpPr>
        <xdr:cNvPr id="10652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0653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0654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0655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904876</xdr:colOff>
      <xdr:row>4</xdr:row>
      <xdr:rowOff>238126</xdr:rowOff>
    </xdr:to>
    <xdr:sp macro="" textlink="">
      <xdr:nvSpPr>
        <xdr:cNvPr id="10656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0657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904876</xdr:colOff>
      <xdr:row>4</xdr:row>
      <xdr:rowOff>238126</xdr:rowOff>
    </xdr:to>
    <xdr:sp macro="" textlink="">
      <xdr:nvSpPr>
        <xdr:cNvPr id="10658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5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6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6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6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6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0664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0665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0666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0667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1819276</xdr:colOff>
      <xdr:row>4</xdr:row>
      <xdr:rowOff>238126</xdr:rowOff>
    </xdr:to>
    <xdr:sp macro="" textlink="">
      <xdr:nvSpPr>
        <xdr:cNvPr id="10668" name="AutoShape 1" hidden="1"/>
        <xdr:cNvSpPr>
          <a:spLocks noChangeAspect="1" noChangeArrowheads="1"/>
        </xdr:cNvSpPr>
      </xdr:nvSpPr>
      <xdr:spPr bwMode="auto">
        <a:xfrm>
          <a:off x="957532" y="567726"/>
          <a:ext cx="181927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0669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1819276</xdr:colOff>
      <xdr:row>4</xdr:row>
      <xdr:rowOff>276226</xdr:rowOff>
    </xdr:to>
    <xdr:sp macro="" textlink="">
      <xdr:nvSpPr>
        <xdr:cNvPr id="10670" name="AutoShape 1" hidden="1"/>
        <xdr:cNvSpPr>
          <a:spLocks noChangeAspect="1" noChangeArrowheads="1"/>
        </xdr:cNvSpPr>
      </xdr:nvSpPr>
      <xdr:spPr bwMode="auto">
        <a:xfrm>
          <a:off x="957532" y="605826"/>
          <a:ext cx="181927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0671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0672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0673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7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7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7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7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7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7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8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8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8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8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68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0685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0686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0687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0688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8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9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69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69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9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69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9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9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9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9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69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0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0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70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0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0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0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0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70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070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1603662</xdr:colOff>
      <xdr:row>4</xdr:row>
      <xdr:rowOff>238126</xdr:rowOff>
    </xdr:to>
    <xdr:sp macro="" textlink="">
      <xdr:nvSpPr>
        <xdr:cNvPr id="10709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0710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1508412</xdr:colOff>
      <xdr:row>4</xdr:row>
      <xdr:rowOff>276226</xdr:rowOff>
    </xdr:to>
    <xdr:sp macro="" textlink="">
      <xdr:nvSpPr>
        <xdr:cNvPr id="10711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0712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1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1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1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1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1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1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1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2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2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2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2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2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2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2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2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2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2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3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3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3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3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3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3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3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3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3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3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4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4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4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0743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0744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0745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0746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4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748" name="AutoShape 1" hidden="1"/>
        <xdr:cNvSpPr>
          <a:spLocks noChangeAspect="1" noChangeArrowheads="1"/>
        </xdr:cNvSpPr>
      </xdr:nvSpPr>
      <xdr:spPr bwMode="auto">
        <a:xfrm>
          <a:off x="957532" y="567726"/>
          <a:ext cx="14969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4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5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5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5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5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5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5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5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5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5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5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6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761" name="AutoShape 1" hidden="1"/>
        <xdr:cNvSpPr>
          <a:spLocks noChangeAspect="1" noChangeArrowheads="1"/>
        </xdr:cNvSpPr>
      </xdr:nvSpPr>
      <xdr:spPr bwMode="auto">
        <a:xfrm>
          <a:off x="957532" y="567726"/>
          <a:ext cx="14969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6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6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6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6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6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6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6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6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770" name="AutoShape 1" hidden="1"/>
        <xdr:cNvSpPr>
          <a:spLocks noChangeAspect="1" noChangeArrowheads="1"/>
        </xdr:cNvSpPr>
      </xdr:nvSpPr>
      <xdr:spPr bwMode="auto">
        <a:xfrm>
          <a:off x="957532" y="567726"/>
          <a:ext cx="14969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771" name="AutoShape 1" hidden="1"/>
        <xdr:cNvSpPr>
          <a:spLocks noChangeAspect="1" noChangeArrowheads="1"/>
        </xdr:cNvSpPr>
      </xdr:nvSpPr>
      <xdr:spPr bwMode="auto">
        <a:xfrm>
          <a:off x="957532" y="567726"/>
          <a:ext cx="14969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7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773" name="AutoShape 1" hidden="1"/>
        <xdr:cNvSpPr>
          <a:spLocks noChangeAspect="1" noChangeArrowheads="1"/>
        </xdr:cNvSpPr>
      </xdr:nvSpPr>
      <xdr:spPr bwMode="auto">
        <a:xfrm>
          <a:off x="957532" y="567726"/>
          <a:ext cx="14969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7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7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7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7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7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779" name="AutoShape 1" hidden="1"/>
        <xdr:cNvSpPr>
          <a:spLocks noChangeAspect="1" noChangeArrowheads="1"/>
        </xdr:cNvSpPr>
      </xdr:nvSpPr>
      <xdr:spPr bwMode="auto">
        <a:xfrm>
          <a:off x="957532" y="567726"/>
          <a:ext cx="14969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780" name="AutoShape 1" hidden="1"/>
        <xdr:cNvSpPr>
          <a:spLocks noChangeAspect="1" noChangeArrowheads="1"/>
        </xdr:cNvSpPr>
      </xdr:nvSpPr>
      <xdr:spPr bwMode="auto">
        <a:xfrm>
          <a:off x="957532" y="567726"/>
          <a:ext cx="14969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8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782" name="AutoShape 1" hidden="1"/>
        <xdr:cNvSpPr>
          <a:spLocks noChangeAspect="1" noChangeArrowheads="1"/>
        </xdr:cNvSpPr>
      </xdr:nvSpPr>
      <xdr:spPr bwMode="auto">
        <a:xfrm>
          <a:off x="957532" y="567726"/>
          <a:ext cx="14969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783" name="AutoShape 1" hidden="1"/>
        <xdr:cNvSpPr>
          <a:spLocks noChangeAspect="1" noChangeArrowheads="1"/>
        </xdr:cNvSpPr>
      </xdr:nvSpPr>
      <xdr:spPr bwMode="auto">
        <a:xfrm>
          <a:off x="957532" y="567726"/>
          <a:ext cx="14969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784" name="AutoShape 1" hidden="1"/>
        <xdr:cNvSpPr>
          <a:spLocks noChangeAspect="1" noChangeArrowheads="1"/>
        </xdr:cNvSpPr>
      </xdr:nvSpPr>
      <xdr:spPr bwMode="auto">
        <a:xfrm>
          <a:off x="957532" y="567726"/>
          <a:ext cx="14969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1496975</xdr:colOff>
      <xdr:row>4</xdr:row>
      <xdr:rowOff>238126</xdr:rowOff>
    </xdr:to>
    <xdr:sp macro="" textlink="">
      <xdr:nvSpPr>
        <xdr:cNvPr id="10785" name="AutoShape 1" hidden="1"/>
        <xdr:cNvSpPr>
          <a:spLocks noChangeAspect="1" noChangeArrowheads="1"/>
        </xdr:cNvSpPr>
      </xdr:nvSpPr>
      <xdr:spPr bwMode="auto">
        <a:xfrm>
          <a:off x="957532" y="567726"/>
          <a:ext cx="14969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8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78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0788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0789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0790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0791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79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79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79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79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79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79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79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79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0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0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0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0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0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0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0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0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0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0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1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1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1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1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1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1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1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1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1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1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2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2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2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2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2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2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2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2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2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2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3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3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083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1603665</xdr:colOff>
      <xdr:row>4</xdr:row>
      <xdr:rowOff>238126</xdr:rowOff>
    </xdr:to>
    <xdr:sp macro="" textlink="">
      <xdr:nvSpPr>
        <xdr:cNvPr id="10833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904876</xdr:colOff>
      <xdr:row>4</xdr:row>
      <xdr:rowOff>238126</xdr:rowOff>
    </xdr:to>
    <xdr:sp macro="" textlink="">
      <xdr:nvSpPr>
        <xdr:cNvPr id="10834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1508415</xdr:colOff>
      <xdr:row>4</xdr:row>
      <xdr:rowOff>276226</xdr:rowOff>
    </xdr:to>
    <xdr:sp macro="" textlink="">
      <xdr:nvSpPr>
        <xdr:cNvPr id="10835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904876</xdr:colOff>
      <xdr:row>4</xdr:row>
      <xdr:rowOff>238126</xdr:rowOff>
    </xdr:to>
    <xdr:sp macro="" textlink="">
      <xdr:nvSpPr>
        <xdr:cNvPr id="10836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3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3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3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4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4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4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4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4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4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4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4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4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4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5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5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5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5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5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5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5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5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5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5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6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6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6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6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6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6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6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6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6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6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7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7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7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7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7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7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7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7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0878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0879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0880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0881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8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8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8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8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8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8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8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8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9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9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9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9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9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9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9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9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9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89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0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0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0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0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0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0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0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0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0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0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1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1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1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1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1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1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1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1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1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1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2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2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2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0923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0924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0925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0926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2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2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2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3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3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3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3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3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3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3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3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3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3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4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4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4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4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4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4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4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4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4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4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5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5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5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5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5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5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5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5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5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5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6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6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6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6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6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6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6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096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0968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0969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0970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0971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7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7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7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7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7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7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7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7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8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8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8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8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8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8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8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8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8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8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9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9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9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9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9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9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9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9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9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099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0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0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0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0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0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0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0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0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0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0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1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1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1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013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1014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015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1016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1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1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1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2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2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2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2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2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2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2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2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2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2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3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3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3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3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3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3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3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3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3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3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4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4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4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4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4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4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4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4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4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4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5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5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5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5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5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5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5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5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058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1059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060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1061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6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6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6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6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6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6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6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6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7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7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7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7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7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7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7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7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7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7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8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8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8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8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8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8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8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8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8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8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9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9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9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9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9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9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9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9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9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09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0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0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0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103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1104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105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1106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0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0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0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1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1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1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1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1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1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1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1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1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1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2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2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2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2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2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2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2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2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2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2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3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3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3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3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3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3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3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3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3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3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4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4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4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4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4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4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4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4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148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1149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150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1151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5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5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5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5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5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5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5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5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6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6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6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6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6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6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6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6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6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6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7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7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7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7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7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7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7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7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7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7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8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8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8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8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8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8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8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8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8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8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9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9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19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193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1194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195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1196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197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198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19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20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201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202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0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0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0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0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0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0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0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1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1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1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1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1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1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1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1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1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1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2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2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2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2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2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2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2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2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2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2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3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3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3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3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3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3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3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3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3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3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4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4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4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24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244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1245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246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1247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248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249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250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251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252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253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254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255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25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25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258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259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260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261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262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263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264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265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266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267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26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26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270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271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272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273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274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275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276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277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278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279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28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28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282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283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284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285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286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287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288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289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290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291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29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29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294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295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1527462</xdr:colOff>
      <xdr:row>4</xdr:row>
      <xdr:rowOff>238126</xdr:rowOff>
    </xdr:to>
    <xdr:sp macro="" textlink="">
      <xdr:nvSpPr>
        <xdr:cNvPr id="11296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1432212</xdr:colOff>
      <xdr:row>4</xdr:row>
      <xdr:rowOff>276226</xdr:rowOff>
    </xdr:to>
    <xdr:sp macro="" textlink="">
      <xdr:nvSpPr>
        <xdr:cNvPr id="11297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1432212</xdr:colOff>
      <xdr:row>4</xdr:row>
      <xdr:rowOff>238126</xdr:rowOff>
    </xdr:to>
    <xdr:sp macro="" textlink="">
      <xdr:nvSpPr>
        <xdr:cNvPr id="11298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1432212</xdr:colOff>
      <xdr:row>4</xdr:row>
      <xdr:rowOff>238126</xdr:rowOff>
    </xdr:to>
    <xdr:sp macro="" textlink="">
      <xdr:nvSpPr>
        <xdr:cNvPr id="11299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1527462</xdr:colOff>
      <xdr:row>4</xdr:row>
      <xdr:rowOff>238126</xdr:rowOff>
    </xdr:to>
    <xdr:sp macro="" textlink="">
      <xdr:nvSpPr>
        <xdr:cNvPr id="11300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1432212</xdr:colOff>
      <xdr:row>4</xdr:row>
      <xdr:rowOff>276226</xdr:rowOff>
    </xdr:to>
    <xdr:sp macro="" textlink="">
      <xdr:nvSpPr>
        <xdr:cNvPr id="11301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1603662</xdr:colOff>
      <xdr:row>4</xdr:row>
      <xdr:rowOff>238126</xdr:rowOff>
    </xdr:to>
    <xdr:sp macro="" textlink="">
      <xdr:nvSpPr>
        <xdr:cNvPr id="11302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1508412</xdr:colOff>
      <xdr:row>4</xdr:row>
      <xdr:rowOff>276226</xdr:rowOff>
    </xdr:to>
    <xdr:sp macro="" textlink="">
      <xdr:nvSpPr>
        <xdr:cNvPr id="11303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130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130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1603662</xdr:colOff>
      <xdr:row>4</xdr:row>
      <xdr:rowOff>238126</xdr:rowOff>
    </xdr:to>
    <xdr:sp macro="" textlink="">
      <xdr:nvSpPr>
        <xdr:cNvPr id="11306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1508412</xdr:colOff>
      <xdr:row>4</xdr:row>
      <xdr:rowOff>276226</xdr:rowOff>
    </xdr:to>
    <xdr:sp macro="" textlink="">
      <xdr:nvSpPr>
        <xdr:cNvPr id="11307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308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309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310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311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312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313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314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315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31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31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318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319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320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321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322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323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324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325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326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327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32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32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330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331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1527465</xdr:colOff>
      <xdr:row>4</xdr:row>
      <xdr:rowOff>238126</xdr:rowOff>
    </xdr:to>
    <xdr:sp macro="" textlink="">
      <xdr:nvSpPr>
        <xdr:cNvPr id="11332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1432215</xdr:colOff>
      <xdr:row>4</xdr:row>
      <xdr:rowOff>276226</xdr:rowOff>
    </xdr:to>
    <xdr:sp macro="" textlink="">
      <xdr:nvSpPr>
        <xdr:cNvPr id="11333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1432215</xdr:colOff>
      <xdr:row>4</xdr:row>
      <xdr:rowOff>238126</xdr:rowOff>
    </xdr:to>
    <xdr:sp macro="" textlink="">
      <xdr:nvSpPr>
        <xdr:cNvPr id="11334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1432215</xdr:colOff>
      <xdr:row>4</xdr:row>
      <xdr:rowOff>238126</xdr:rowOff>
    </xdr:to>
    <xdr:sp macro="" textlink="">
      <xdr:nvSpPr>
        <xdr:cNvPr id="11335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1527465</xdr:colOff>
      <xdr:row>4</xdr:row>
      <xdr:rowOff>238126</xdr:rowOff>
    </xdr:to>
    <xdr:sp macro="" textlink="">
      <xdr:nvSpPr>
        <xdr:cNvPr id="11336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1432215</xdr:colOff>
      <xdr:row>4</xdr:row>
      <xdr:rowOff>276226</xdr:rowOff>
    </xdr:to>
    <xdr:sp macro="" textlink="">
      <xdr:nvSpPr>
        <xdr:cNvPr id="11337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1603665</xdr:colOff>
      <xdr:row>4</xdr:row>
      <xdr:rowOff>238126</xdr:rowOff>
    </xdr:to>
    <xdr:sp macro="" textlink="">
      <xdr:nvSpPr>
        <xdr:cNvPr id="11338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1508415</xdr:colOff>
      <xdr:row>4</xdr:row>
      <xdr:rowOff>276226</xdr:rowOff>
    </xdr:to>
    <xdr:sp macro="" textlink="">
      <xdr:nvSpPr>
        <xdr:cNvPr id="11339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134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134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1603665</xdr:colOff>
      <xdr:row>4</xdr:row>
      <xdr:rowOff>238126</xdr:rowOff>
    </xdr:to>
    <xdr:sp macro="" textlink="">
      <xdr:nvSpPr>
        <xdr:cNvPr id="11342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1508415</xdr:colOff>
      <xdr:row>4</xdr:row>
      <xdr:rowOff>276226</xdr:rowOff>
    </xdr:to>
    <xdr:sp macro="" textlink="">
      <xdr:nvSpPr>
        <xdr:cNvPr id="11343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344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345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346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347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348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349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350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351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35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35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354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355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356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357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358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359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360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361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362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363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36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36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366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367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368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369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370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371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372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373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374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375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37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37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378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379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380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381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382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383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384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385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386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387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38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38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390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391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392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393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394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395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396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397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398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399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40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40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402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403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404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405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406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407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408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409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410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411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41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41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414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415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416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417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418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419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420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421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422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423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42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42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426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427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428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429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430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431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432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433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434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435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43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43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438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439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440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441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442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443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444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445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446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447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44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44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450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451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452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453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454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455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456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457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458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459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46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46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462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463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1533480</xdr:colOff>
      <xdr:row>4</xdr:row>
      <xdr:rowOff>238126</xdr:rowOff>
    </xdr:to>
    <xdr:sp macro="" textlink="">
      <xdr:nvSpPr>
        <xdr:cNvPr id="11464" name="AutoShape 1" hidden="1"/>
        <xdr:cNvSpPr>
          <a:spLocks noChangeAspect="1" noChangeArrowheads="1"/>
        </xdr:cNvSpPr>
      </xdr:nvSpPr>
      <xdr:spPr bwMode="auto">
        <a:xfrm>
          <a:off x="957532" y="567726"/>
          <a:ext cx="153348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1438230</xdr:colOff>
      <xdr:row>4</xdr:row>
      <xdr:rowOff>276226</xdr:rowOff>
    </xdr:to>
    <xdr:sp macro="" textlink="">
      <xdr:nvSpPr>
        <xdr:cNvPr id="11465" name="AutoShape 1" hidden="1"/>
        <xdr:cNvSpPr>
          <a:spLocks noChangeAspect="1" noChangeArrowheads="1"/>
        </xdr:cNvSpPr>
      </xdr:nvSpPr>
      <xdr:spPr bwMode="auto">
        <a:xfrm>
          <a:off x="957532" y="605826"/>
          <a:ext cx="14382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1438230</xdr:colOff>
      <xdr:row>4</xdr:row>
      <xdr:rowOff>238126</xdr:rowOff>
    </xdr:to>
    <xdr:sp macro="" textlink="">
      <xdr:nvSpPr>
        <xdr:cNvPr id="11466" name="AutoShape 1" hidden="1"/>
        <xdr:cNvSpPr>
          <a:spLocks noChangeAspect="1" noChangeArrowheads="1"/>
        </xdr:cNvSpPr>
      </xdr:nvSpPr>
      <xdr:spPr bwMode="auto">
        <a:xfrm>
          <a:off x="957532" y="567726"/>
          <a:ext cx="14382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1438230</xdr:colOff>
      <xdr:row>4</xdr:row>
      <xdr:rowOff>238126</xdr:rowOff>
    </xdr:to>
    <xdr:sp macro="" textlink="">
      <xdr:nvSpPr>
        <xdr:cNvPr id="11467" name="AutoShape 1" hidden="1"/>
        <xdr:cNvSpPr>
          <a:spLocks noChangeAspect="1" noChangeArrowheads="1"/>
        </xdr:cNvSpPr>
      </xdr:nvSpPr>
      <xdr:spPr bwMode="auto">
        <a:xfrm>
          <a:off x="957532" y="567726"/>
          <a:ext cx="14382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1533480</xdr:colOff>
      <xdr:row>4</xdr:row>
      <xdr:rowOff>238126</xdr:rowOff>
    </xdr:to>
    <xdr:sp macro="" textlink="">
      <xdr:nvSpPr>
        <xdr:cNvPr id="11468" name="AutoShape 1" hidden="1"/>
        <xdr:cNvSpPr>
          <a:spLocks noChangeAspect="1" noChangeArrowheads="1"/>
        </xdr:cNvSpPr>
      </xdr:nvSpPr>
      <xdr:spPr bwMode="auto">
        <a:xfrm>
          <a:off x="957532" y="567726"/>
          <a:ext cx="153348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1438230</xdr:colOff>
      <xdr:row>4</xdr:row>
      <xdr:rowOff>276226</xdr:rowOff>
    </xdr:to>
    <xdr:sp macro="" textlink="">
      <xdr:nvSpPr>
        <xdr:cNvPr id="11469" name="AutoShape 1" hidden="1"/>
        <xdr:cNvSpPr>
          <a:spLocks noChangeAspect="1" noChangeArrowheads="1"/>
        </xdr:cNvSpPr>
      </xdr:nvSpPr>
      <xdr:spPr bwMode="auto">
        <a:xfrm>
          <a:off x="957532" y="605826"/>
          <a:ext cx="14382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1470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1471" name="AutoShape 1" hidden="1"/>
        <xdr:cNvSpPr>
          <a:spLocks noChangeAspect="1" noChangeArrowheads="1"/>
        </xdr:cNvSpPr>
      </xdr:nvSpPr>
      <xdr:spPr bwMode="auto">
        <a:xfrm>
          <a:off x="957532" y="6058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47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47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1474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1475" name="AutoShape 1" hidden="1"/>
        <xdr:cNvSpPr>
          <a:spLocks noChangeAspect="1" noChangeArrowheads="1"/>
        </xdr:cNvSpPr>
      </xdr:nvSpPr>
      <xdr:spPr bwMode="auto">
        <a:xfrm>
          <a:off x="957532" y="6058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476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477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478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479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480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481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482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483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48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48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486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487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488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489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490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491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492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1432214</xdr:colOff>
      <xdr:row>15</xdr:row>
      <xdr:rowOff>300106</xdr:rowOff>
    </xdr:to>
    <xdr:sp macro="" textlink="">
      <xdr:nvSpPr>
        <xdr:cNvPr id="11493" name="AutoShape 1" hidden="1"/>
        <xdr:cNvSpPr>
          <a:spLocks noChangeAspect="1" noChangeArrowheads="1"/>
        </xdr:cNvSpPr>
      </xdr:nvSpPr>
      <xdr:spPr bwMode="auto">
        <a:xfrm>
          <a:off x="957532" y="4037162"/>
          <a:ext cx="1432214" cy="921208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494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495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49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49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498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  <xdr:txBody>
        <a:bodyPr/>
        <a:lstStyle/>
        <a:p>
          <a:endParaRPr lang="pt-BR"/>
        </a:p>
      </xdr:txBody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499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500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501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502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503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504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505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506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507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50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50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510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511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512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513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514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515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516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517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51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51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520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521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522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523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524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525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526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527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528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529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53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53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532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533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1527462</xdr:colOff>
      <xdr:row>4</xdr:row>
      <xdr:rowOff>238126</xdr:rowOff>
    </xdr:to>
    <xdr:sp macro="" textlink="">
      <xdr:nvSpPr>
        <xdr:cNvPr id="11534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1432212</xdr:colOff>
      <xdr:row>4</xdr:row>
      <xdr:rowOff>276226</xdr:rowOff>
    </xdr:to>
    <xdr:sp macro="" textlink="">
      <xdr:nvSpPr>
        <xdr:cNvPr id="11535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1432212</xdr:colOff>
      <xdr:row>4</xdr:row>
      <xdr:rowOff>238126</xdr:rowOff>
    </xdr:to>
    <xdr:sp macro="" textlink="">
      <xdr:nvSpPr>
        <xdr:cNvPr id="11536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1432212</xdr:colOff>
      <xdr:row>4</xdr:row>
      <xdr:rowOff>238126</xdr:rowOff>
    </xdr:to>
    <xdr:sp macro="" textlink="">
      <xdr:nvSpPr>
        <xdr:cNvPr id="11537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1527462</xdr:colOff>
      <xdr:row>4</xdr:row>
      <xdr:rowOff>238126</xdr:rowOff>
    </xdr:to>
    <xdr:sp macro="" textlink="">
      <xdr:nvSpPr>
        <xdr:cNvPr id="11538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1432212</xdr:colOff>
      <xdr:row>4</xdr:row>
      <xdr:rowOff>276226</xdr:rowOff>
    </xdr:to>
    <xdr:sp macro="" textlink="">
      <xdr:nvSpPr>
        <xdr:cNvPr id="11539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1603662</xdr:colOff>
      <xdr:row>4</xdr:row>
      <xdr:rowOff>238126</xdr:rowOff>
    </xdr:to>
    <xdr:sp macro="" textlink="">
      <xdr:nvSpPr>
        <xdr:cNvPr id="11540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1508412</xdr:colOff>
      <xdr:row>4</xdr:row>
      <xdr:rowOff>276226</xdr:rowOff>
    </xdr:to>
    <xdr:sp macro="" textlink="">
      <xdr:nvSpPr>
        <xdr:cNvPr id="11541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154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1508412</xdr:colOff>
      <xdr:row>4</xdr:row>
      <xdr:rowOff>238126</xdr:rowOff>
    </xdr:to>
    <xdr:sp macro="" textlink="">
      <xdr:nvSpPr>
        <xdr:cNvPr id="1154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1603662</xdr:colOff>
      <xdr:row>4</xdr:row>
      <xdr:rowOff>238126</xdr:rowOff>
    </xdr:to>
    <xdr:sp macro="" textlink="">
      <xdr:nvSpPr>
        <xdr:cNvPr id="11544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1508412</xdr:colOff>
      <xdr:row>4</xdr:row>
      <xdr:rowOff>276226</xdr:rowOff>
    </xdr:to>
    <xdr:sp macro="" textlink="">
      <xdr:nvSpPr>
        <xdr:cNvPr id="11545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546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547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548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549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550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551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552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553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55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55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556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557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558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559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560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561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562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563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564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565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56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56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568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569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1527465</xdr:colOff>
      <xdr:row>4</xdr:row>
      <xdr:rowOff>238126</xdr:rowOff>
    </xdr:to>
    <xdr:sp macro="" textlink="">
      <xdr:nvSpPr>
        <xdr:cNvPr id="11570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1432215</xdr:colOff>
      <xdr:row>4</xdr:row>
      <xdr:rowOff>276226</xdr:rowOff>
    </xdr:to>
    <xdr:sp macro="" textlink="">
      <xdr:nvSpPr>
        <xdr:cNvPr id="11571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1432215</xdr:colOff>
      <xdr:row>4</xdr:row>
      <xdr:rowOff>238126</xdr:rowOff>
    </xdr:to>
    <xdr:sp macro="" textlink="">
      <xdr:nvSpPr>
        <xdr:cNvPr id="11572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1432215</xdr:colOff>
      <xdr:row>4</xdr:row>
      <xdr:rowOff>238126</xdr:rowOff>
    </xdr:to>
    <xdr:sp macro="" textlink="">
      <xdr:nvSpPr>
        <xdr:cNvPr id="11573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1527465</xdr:colOff>
      <xdr:row>4</xdr:row>
      <xdr:rowOff>238126</xdr:rowOff>
    </xdr:to>
    <xdr:sp macro="" textlink="">
      <xdr:nvSpPr>
        <xdr:cNvPr id="11574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1432215</xdr:colOff>
      <xdr:row>4</xdr:row>
      <xdr:rowOff>276226</xdr:rowOff>
    </xdr:to>
    <xdr:sp macro="" textlink="">
      <xdr:nvSpPr>
        <xdr:cNvPr id="11575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1603665</xdr:colOff>
      <xdr:row>4</xdr:row>
      <xdr:rowOff>238126</xdr:rowOff>
    </xdr:to>
    <xdr:sp macro="" textlink="">
      <xdr:nvSpPr>
        <xdr:cNvPr id="11576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1508415</xdr:colOff>
      <xdr:row>4</xdr:row>
      <xdr:rowOff>276226</xdr:rowOff>
    </xdr:to>
    <xdr:sp macro="" textlink="">
      <xdr:nvSpPr>
        <xdr:cNvPr id="11577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157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1508415</xdr:colOff>
      <xdr:row>4</xdr:row>
      <xdr:rowOff>238126</xdr:rowOff>
    </xdr:to>
    <xdr:sp macro="" textlink="">
      <xdr:nvSpPr>
        <xdr:cNvPr id="1157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1603665</xdr:colOff>
      <xdr:row>4</xdr:row>
      <xdr:rowOff>238126</xdr:rowOff>
    </xdr:to>
    <xdr:sp macro="" textlink="">
      <xdr:nvSpPr>
        <xdr:cNvPr id="11580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1508415</xdr:colOff>
      <xdr:row>4</xdr:row>
      <xdr:rowOff>276226</xdr:rowOff>
    </xdr:to>
    <xdr:sp macro="" textlink="">
      <xdr:nvSpPr>
        <xdr:cNvPr id="11581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582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583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584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585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586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587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588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589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59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59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592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593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594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595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596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597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598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599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600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601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0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0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604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605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606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607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608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609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610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611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612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613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61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61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616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617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618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619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620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621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622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623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624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625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2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2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628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629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630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631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632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633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634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635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636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637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3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3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640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641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642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643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644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645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646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647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648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649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5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5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652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653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654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655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656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657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658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659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660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661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6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6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664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665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666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667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668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669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670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671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672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673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67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67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676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677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678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679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680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1681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1682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1683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684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685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68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168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1688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1689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690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691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692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693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694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695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696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697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9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69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700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701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702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703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704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705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706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707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708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709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71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71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712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713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1534482</xdr:colOff>
      <xdr:row>4</xdr:row>
      <xdr:rowOff>238126</xdr:rowOff>
    </xdr:to>
    <xdr:sp macro="" textlink="">
      <xdr:nvSpPr>
        <xdr:cNvPr id="11714" name="AutoShape 1" hidden="1"/>
        <xdr:cNvSpPr>
          <a:spLocks noChangeAspect="1" noChangeArrowheads="1"/>
        </xdr:cNvSpPr>
      </xdr:nvSpPr>
      <xdr:spPr bwMode="auto">
        <a:xfrm>
          <a:off x="957532" y="567726"/>
          <a:ext cx="153448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1439232</xdr:colOff>
      <xdr:row>4</xdr:row>
      <xdr:rowOff>276226</xdr:rowOff>
    </xdr:to>
    <xdr:sp macro="" textlink="">
      <xdr:nvSpPr>
        <xdr:cNvPr id="11715" name="AutoShape 1" hidden="1"/>
        <xdr:cNvSpPr>
          <a:spLocks noChangeAspect="1" noChangeArrowheads="1"/>
        </xdr:cNvSpPr>
      </xdr:nvSpPr>
      <xdr:spPr bwMode="auto">
        <a:xfrm>
          <a:off x="957532" y="605826"/>
          <a:ext cx="14392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1439232</xdr:colOff>
      <xdr:row>4</xdr:row>
      <xdr:rowOff>238126</xdr:rowOff>
    </xdr:to>
    <xdr:sp macro="" textlink="">
      <xdr:nvSpPr>
        <xdr:cNvPr id="11716" name="AutoShape 1" hidden="1"/>
        <xdr:cNvSpPr>
          <a:spLocks noChangeAspect="1" noChangeArrowheads="1"/>
        </xdr:cNvSpPr>
      </xdr:nvSpPr>
      <xdr:spPr bwMode="auto">
        <a:xfrm>
          <a:off x="957532" y="567726"/>
          <a:ext cx="14392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1439232</xdr:colOff>
      <xdr:row>4</xdr:row>
      <xdr:rowOff>238126</xdr:rowOff>
    </xdr:to>
    <xdr:sp macro="" textlink="">
      <xdr:nvSpPr>
        <xdr:cNvPr id="11717" name="AutoShape 1" hidden="1"/>
        <xdr:cNvSpPr>
          <a:spLocks noChangeAspect="1" noChangeArrowheads="1"/>
        </xdr:cNvSpPr>
      </xdr:nvSpPr>
      <xdr:spPr bwMode="auto">
        <a:xfrm>
          <a:off x="957532" y="567726"/>
          <a:ext cx="14392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1534482</xdr:colOff>
      <xdr:row>4</xdr:row>
      <xdr:rowOff>238126</xdr:rowOff>
    </xdr:to>
    <xdr:sp macro="" textlink="">
      <xdr:nvSpPr>
        <xdr:cNvPr id="11718" name="AutoShape 1" hidden="1"/>
        <xdr:cNvSpPr>
          <a:spLocks noChangeAspect="1" noChangeArrowheads="1"/>
        </xdr:cNvSpPr>
      </xdr:nvSpPr>
      <xdr:spPr bwMode="auto">
        <a:xfrm>
          <a:off x="957532" y="567726"/>
          <a:ext cx="153448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1439232</xdr:colOff>
      <xdr:row>4</xdr:row>
      <xdr:rowOff>276226</xdr:rowOff>
    </xdr:to>
    <xdr:sp macro="" textlink="">
      <xdr:nvSpPr>
        <xdr:cNvPr id="11719" name="AutoShape 1" hidden="1"/>
        <xdr:cNvSpPr>
          <a:spLocks noChangeAspect="1" noChangeArrowheads="1"/>
        </xdr:cNvSpPr>
      </xdr:nvSpPr>
      <xdr:spPr bwMode="auto">
        <a:xfrm>
          <a:off x="957532" y="605826"/>
          <a:ext cx="14392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1610682</xdr:colOff>
      <xdr:row>4</xdr:row>
      <xdr:rowOff>238126</xdr:rowOff>
    </xdr:to>
    <xdr:sp macro="" textlink="">
      <xdr:nvSpPr>
        <xdr:cNvPr id="11720" name="AutoShape 1" hidden="1"/>
        <xdr:cNvSpPr>
          <a:spLocks noChangeAspect="1" noChangeArrowheads="1"/>
        </xdr:cNvSpPr>
      </xdr:nvSpPr>
      <xdr:spPr bwMode="auto">
        <a:xfrm>
          <a:off x="957532" y="567726"/>
          <a:ext cx="161068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1515432</xdr:colOff>
      <xdr:row>4</xdr:row>
      <xdr:rowOff>276226</xdr:rowOff>
    </xdr:to>
    <xdr:sp macro="" textlink="">
      <xdr:nvSpPr>
        <xdr:cNvPr id="11721" name="AutoShape 1" hidden="1"/>
        <xdr:cNvSpPr>
          <a:spLocks noChangeAspect="1" noChangeArrowheads="1"/>
        </xdr:cNvSpPr>
      </xdr:nvSpPr>
      <xdr:spPr bwMode="auto">
        <a:xfrm>
          <a:off x="957532" y="605826"/>
          <a:ext cx="1515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1515432</xdr:colOff>
      <xdr:row>4</xdr:row>
      <xdr:rowOff>238126</xdr:rowOff>
    </xdr:to>
    <xdr:sp macro="" textlink="">
      <xdr:nvSpPr>
        <xdr:cNvPr id="11722" name="AutoShape 1" hidden="1"/>
        <xdr:cNvSpPr>
          <a:spLocks noChangeAspect="1" noChangeArrowheads="1"/>
        </xdr:cNvSpPr>
      </xdr:nvSpPr>
      <xdr:spPr bwMode="auto">
        <a:xfrm>
          <a:off x="957532" y="567726"/>
          <a:ext cx="1515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1515432</xdr:colOff>
      <xdr:row>4</xdr:row>
      <xdr:rowOff>238126</xdr:rowOff>
    </xdr:to>
    <xdr:sp macro="" textlink="">
      <xdr:nvSpPr>
        <xdr:cNvPr id="11723" name="AutoShape 1" hidden="1"/>
        <xdr:cNvSpPr>
          <a:spLocks noChangeAspect="1" noChangeArrowheads="1"/>
        </xdr:cNvSpPr>
      </xdr:nvSpPr>
      <xdr:spPr bwMode="auto">
        <a:xfrm>
          <a:off x="957532" y="567726"/>
          <a:ext cx="1515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1610682</xdr:colOff>
      <xdr:row>4</xdr:row>
      <xdr:rowOff>238126</xdr:rowOff>
    </xdr:to>
    <xdr:sp macro="" textlink="">
      <xdr:nvSpPr>
        <xdr:cNvPr id="11724" name="AutoShape 1" hidden="1"/>
        <xdr:cNvSpPr>
          <a:spLocks noChangeAspect="1" noChangeArrowheads="1"/>
        </xdr:cNvSpPr>
      </xdr:nvSpPr>
      <xdr:spPr bwMode="auto">
        <a:xfrm>
          <a:off x="957532" y="567726"/>
          <a:ext cx="161068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1515432</xdr:colOff>
      <xdr:row>4</xdr:row>
      <xdr:rowOff>276226</xdr:rowOff>
    </xdr:to>
    <xdr:sp macro="" textlink="">
      <xdr:nvSpPr>
        <xdr:cNvPr id="11725" name="AutoShape 1" hidden="1"/>
        <xdr:cNvSpPr>
          <a:spLocks noChangeAspect="1" noChangeArrowheads="1"/>
        </xdr:cNvSpPr>
      </xdr:nvSpPr>
      <xdr:spPr bwMode="auto">
        <a:xfrm>
          <a:off x="957532" y="605826"/>
          <a:ext cx="1515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1534482</xdr:colOff>
      <xdr:row>4</xdr:row>
      <xdr:rowOff>238126</xdr:rowOff>
    </xdr:to>
    <xdr:sp macro="" textlink="">
      <xdr:nvSpPr>
        <xdr:cNvPr id="11726" name="AutoShape 1" hidden="1"/>
        <xdr:cNvSpPr>
          <a:spLocks noChangeAspect="1" noChangeArrowheads="1"/>
        </xdr:cNvSpPr>
      </xdr:nvSpPr>
      <xdr:spPr bwMode="auto">
        <a:xfrm>
          <a:off x="957532" y="567726"/>
          <a:ext cx="153448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1439232</xdr:colOff>
      <xdr:row>4</xdr:row>
      <xdr:rowOff>276226</xdr:rowOff>
    </xdr:to>
    <xdr:sp macro="" textlink="">
      <xdr:nvSpPr>
        <xdr:cNvPr id="11727" name="AutoShape 1" hidden="1"/>
        <xdr:cNvSpPr>
          <a:spLocks noChangeAspect="1" noChangeArrowheads="1"/>
        </xdr:cNvSpPr>
      </xdr:nvSpPr>
      <xdr:spPr bwMode="auto">
        <a:xfrm>
          <a:off x="957532" y="605826"/>
          <a:ext cx="14392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1439232</xdr:colOff>
      <xdr:row>4</xdr:row>
      <xdr:rowOff>238126</xdr:rowOff>
    </xdr:to>
    <xdr:sp macro="" textlink="">
      <xdr:nvSpPr>
        <xdr:cNvPr id="11728" name="AutoShape 1" hidden="1"/>
        <xdr:cNvSpPr>
          <a:spLocks noChangeAspect="1" noChangeArrowheads="1"/>
        </xdr:cNvSpPr>
      </xdr:nvSpPr>
      <xdr:spPr bwMode="auto">
        <a:xfrm>
          <a:off x="957532" y="567726"/>
          <a:ext cx="14392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1439232</xdr:colOff>
      <xdr:row>4</xdr:row>
      <xdr:rowOff>238126</xdr:rowOff>
    </xdr:to>
    <xdr:sp macro="" textlink="">
      <xdr:nvSpPr>
        <xdr:cNvPr id="11729" name="AutoShape 1" hidden="1"/>
        <xdr:cNvSpPr>
          <a:spLocks noChangeAspect="1" noChangeArrowheads="1"/>
        </xdr:cNvSpPr>
      </xdr:nvSpPr>
      <xdr:spPr bwMode="auto">
        <a:xfrm>
          <a:off x="957532" y="567726"/>
          <a:ext cx="14392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1534482</xdr:colOff>
      <xdr:row>4</xdr:row>
      <xdr:rowOff>238126</xdr:rowOff>
    </xdr:to>
    <xdr:sp macro="" textlink="">
      <xdr:nvSpPr>
        <xdr:cNvPr id="11730" name="AutoShape 1" hidden="1"/>
        <xdr:cNvSpPr>
          <a:spLocks noChangeAspect="1" noChangeArrowheads="1"/>
        </xdr:cNvSpPr>
      </xdr:nvSpPr>
      <xdr:spPr bwMode="auto">
        <a:xfrm>
          <a:off x="957532" y="567726"/>
          <a:ext cx="153448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1439232</xdr:colOff>
      <xdr:row>4</xdr:row>
      <xdr:rowOff>276226</xdr:rowOff>
    </xdr:to>
    <xdr:sp macro="" textlink="">
      <xdr:nvSpPr>
        <xdr:cNvPr id="11731" name="AutoShape 1" hidden="1"/>
        <xdr:cNvSpPr>
          <a:spLocks noChangeAspect="1" noChangeArrowheads="1"/>
        </xdr:cNvSpPr>
      </xdr:nvSpPr>
      <xdr:spPr bwMode="auto">
        <a:xfrm>
          <a:off x="957532" y="605826"/>
          <a:ext cx="14392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1610682</xdr:colOff>
      <xdr:row>4</xdr:row>
      <xdr:rowOff>238126</xdr:rowOff>
    </xdr:to>
    <xdr:sp macro="" textlink="">
      <xdr:nvSpPr>
        <xdr:cNvPr id="11732" name="AutoShape 1" hidden="1"/>
        <xdr:cNvSpPr>
          <a:spLocks noChangeAspect="1" noChangeArrowheads="1"/>
        </xdr:cNvSpPr>
      </xdr:nvSpPr>
      <xdr:spPr bwMode="auto">
        <a:xfrm>
          <a:off x="957532" y="567726"/>
          <a:ext cx="161068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1515432</xdr:colOff>
      <xdr:row>4</xdr:row>
      <xdr:rowOff>276226</xdr:rowOff>
    </xdr:to>
    <xdr:sp macro="" textlink="">
      <xdr:nvSpPr>
        <xdr:cNvPr id="11733" name="AutoShape 1" hidden="1"/>
        <xdr:cNvSpPr>
          <a:spLocks noChangeAspect="1" noChangeArrowheads="1"/>
        </xdr:cNvSpPr>
      </xdr:nvSpPr>
      <xdr:spPr bwMode="auto">
        <a:xfrm>
          <a:off x="957532" y="605826"/>
          <a:ext cx="1515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1515432</xdr:colOff>
      <xdr:row>4</xdr:row>
      <xdr:rowOff>238126</xdr:rowOff>
    </xdr:to>
    <xdr:sp macro="" textlink="">
      <xdr:nvSpPr>
        <xdr:cNvPr id="11734" name="AutoShape 1" hidden="1"/>
        <xdr:cNvSpPr>
          <a:spLocks noChangeAspect="1" noChangeArrowheads="1"/>
        </xdr:cNvSpPr>
      </xdr:nvSpPr>
      <xdr:spPr bwMode="auto">
        <a:xfrm>
          <a:off x="957532" y="567726"/>
          <a:ext cx="1515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1515432</xdr:colOff>
      <xdr:row>4</xdr:row>
      <xdr:rowOff>238126</xdr:rowOff>
    </xdr:to>
    <xdr:sp macro="" textlink="">
      <xdr:nvSpPr>
        <xdr:cNvPr id="11735" name="AutoShape 1" hidden="1"/>
        <xdr:cNvSpPr>
          <a:spLocks noChangeAspect="1" noChangeArrowheads="1"/>
        </xdr:cNvSpPr>
      </xdr:nvSpPr>
      <xdr:spPr bwMode="auto">
        <a:xfrm>
          <a:off x="957532" y="567726"/>
          <a:ext cx="1515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1610682</xdr:colOff>
      <xdr:row>4</xdr:row>
      <xdr:rowOff>238126</xdr:rowOff>
    </xdr:to>
    <xdr:sp macro="" textlink="">
      <xdr:nvSpPr>
        <xdr:cNvPr id="11736" name="AutoShape 1" hidden="1"/>
        <xdr:cNvSpPr>
          <a:spLocks noChangeAspect="1" noChangeArrowheads="1"/>
        </xdr:cNvSpPr>
      </xdr:nvSpPr>
      <xdr:spPr bwMode="auto">
        <a:xfrm>
          <a:off x="957532" y="567726"/>
          <a:ext cx="161068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1515432</xdr:colOff>
      <xdr:row>4</xdr:row>
      <xdr:rowOff>276226</xdr:rowOff>
    </xdr:to>
    <xdr:sp macro="" textlink="">
      <xdr:nvSpPr>
        <xdr:cNvPr id="11737" name="AutoShape 1" hidden="1"/>
        <xdr:cNvSpPr>
          <a:spLocks noChangeAspect="1" noChangeArrowheads="1"/>
        </xdr:cNvSpPr>
      </xdr:nvSpPr>
      <xdr:spPr bwMode="auto">
        <a:xfrm>
          <a:off x="957532" y="605826"/>
          <a:ext cx="1515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1533480</xdr:colOff>
      <xdr:row>4</xdr:row>
      <xdr:rowOff>238126</xdr:rowOff>
    </xdr:to>
    <xdr:sp macro="" textlink="">
      <xdr:nvSpPr>
        <xdr:cNvPr id="11738" name="AutoShape 1" hidden="1"/>
        <xdr:cNvSpPr>
          <a:spLocks noChangeAspect="1" noChangeArrowheads="1"/>
        </xdr:cNvSpPr>
      </xdr:nvSpPr>
      <xdr:spPr bwMode="auto">
        <a:xfrm>
          <a:off x="957532" y="567726"/>
          <a:ext cx="153348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1438230</xdr:colOff>
      <xdr:row>4</xdr:row>
      <xdr:rowOff>276226</xdr:rowOff>
    </xdr:to>
    <xdr:sp macro="" textlink="">
      <xdr:nvSpPr>
        <xdr:cNvPr id="11739" name="AutoShape 1" hidden="1"/>
        <xdr:cNvSpPr>
          <a:spLocks noChangeAspect="1" noChangeArrowheads="1"/>
        </xdr:cNvSpPr>
      </xdr:nvSpPr>
      <xdr:spPr bwMode="auto">
        <a:xfrm>
          <a:off x="957532" y="605826"/>
          <a:ext cx="14382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1438230</xdr:colOff>
      <xdr:row>4</xdr:row>
      <xdr:rowOff>238126</xdr:rowOff>
    </xdr:to>
    <xdr:sp macro="" textlink="">
      <xdr:nvSpPr>
        <xdr:cNvPr id="11740" name="AutoShape 1" hidden="1"/>
        <xdr:cNvSpPr>
          <a:spLocks noChangeAspect="1" noChangeArrowheads="1"/>
        </xdr:cNvSpPr>
      </xdr:nvSpPr>
      <xdr:spPr bwMode="auto">
        <a:xfrm>
          <a:off x="957532" y="567726"/>
          <a:ext cx="14382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1438230</xdr:colOff>
      <xdr:row>4</xdr:row>
      <xdr:rowOff>238126</xdr:rowOff>
    </xdr:to>
    <xdr:sp macro="" textlink="">
      <xdr:nvSpPr>
        <xdr:cNvPr id="11741" name="AutoShape 1" hidden="1"/>
        <xdr:cNvSpPr>
          <a:spLocks noChangeAspect="1" noChangeArrowheads="1"/>
        </xdr:cNvSpPr>
      </xdr:nvSpPr>
      <xdr:spPr bwMode="auto">
        <a:xfrm>
          <a:off x="957532" y="567726"/>
          <a:ext cx="14382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1533480</xdr:colOff>
      <xdr:row>4</xdr:row>
      <xdr:rowOff>238126</xdr:rowOff>
    </xdr:to>
    <xdr:sp macro="" textlink="">
      <xdr:nvSpPr>
        <xdr:cNvPr id="11742" name="AutoShape 1" hidden="1"/>
        <xdr:cNvSpPr>
          <a:spLocks noChangeAspect="1" noChangeArrowheads="1"/>
        </xdr:cNvSpPr>
      </xdr:nvSpPr>
      <xdr:spPr bwMode="auto">
        <a:xfrm>
          <a:off x="957532" y="567726"/>
          <a:ext cx="153348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1438230</xdr:colOff>
      <xdr:row>4</xdr:row>
      <xdr:rowOff>276226</xdr:rowOff>
    </xdr:to>
    <xdr:sp macro="" textlink="">
      <xdr:nvSpPr>
        <xdr:cNvPr id="11743" name="AutoShape 1" hidden="1"/>
        <xdr:cNvSpPr>
          <a:spLocks noChangeAspect="1" noChangeArrowheads="1"/>
        </xdr:cNvSpPr>
      </xdr:nvSpPr>
      <xdr:spPr bwMode="auto">
        <a:xfrm>
          <a:off x="957532" y="605826"/>
          <a:ext cx="14382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1744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1745" name="AutoShape 1" hidden="1"/>
        <xdr:cNvSpPr>
          <a:spLocks noChangeAspect="1" noChangeArrowheads="1"/>
        </xdr:cNvSpPr>
      </xdr:nvSpPr>
      <xdr:spPr bwMode="auto">
        <a:xfrm>
          <a:off x="957532" y="6058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74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74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1748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1749" name="AutoShape 1" hidden="1"/>
        <xdr:cNvSpPr>
          <a:spLocks noChangeAspect="1" noChangeArrowheads="1"/>
        </xdr:cNvSpPr>
      </xdr:nvSpPr>
      <xdr:spPr bwMode="auto">
        <a:xfrm>
          <a:off x="957532" y="6058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750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751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752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1753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1754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1755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756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757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75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175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1760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1761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1762080</xdr:colOff>
      <xdr:row>4</xdr:row>
      <xdr:rowOff>238126</xdr:rowOff>
    </xdr:to>
    <xdr:sp macro="" textlink="">
      <xdr:nvSpPr>
        <xdr:cNvPr id="11762" name="AutoShape 1" hidden="1"/>
        <xdr:cNvSpPr>
          <a:spLocks noChangeAspect="1" noChangeArrowheads="1"/>
        </xdr:cNvSpPr>
      </xdr:nvSpPr>
      <xdr:spPr bwMode="auto">
        <a:xfrm>
          <a:off x="957532" y="567726"/>
          <a:ext cx="176208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76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76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76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76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76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76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76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1666830</xdr:colOff>
      <xdr:row>4</xdr:row>
      <xdr:rowOff>276226</xdr:rowOff>
    </xdr:to>
    <xdr:sp macro="" textlink="">
      <xdr:nvSpPr>
        <xdr:cNvPr id="11770" name="AutoShape 1" hidden="1"/>
        <xdr:cNvSpPr>
          <a:spLocks noChangeAspect="1" noChangeArrowheads="1"/>
        </xdr:cNvSpPr>
      </xdr:nvSpPr>
      <xdr:spPr bwMode="auto">
        <a:xfrm>
          <a:off x="957532" y="605826"/>
          <a:ext cx="16668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77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77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77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77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77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77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1777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1778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1779" name="AutoShape 1" hidden="1"/>
        <xdr:cNvSpPr>
          <a:spLocks noChangeAspect="1" noChangeArrowheads="1"/>
        </xdr:cNvSpPr>
      </xdr:nvSpPr>
      <xdr:spPr bwMode="auto">
        <a:xfrm>
          <a:off x="957532" y="6058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1780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1781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1782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1783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1784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237624</xdr:rowOff>
    </xdr:from>
    <xdr:to>
      <xdr:col>3</xdr:col>
      <xdr:colOff>837334</xdr:colOff>
      <xdr:row>4</xdr:row>
      <xdr:rowOff>218575</xdr:rowOff>
    </xdr:to>
    <xdr:sp macro="" textlink="">
      <xdr:nvSpPr>
        <xdr:cNvPr id="11785" name="AutoShape 1" hidden="1"/>
        <xdr:cNvSpPr>
          <a:spLocks noChangeAspect="1" noChangeArrowheads="1"/>
        </xdr:cNvSpPr>
      </xdr:nvSpPr>
      <xdr:spPr bwMode="auto">
        <a:xfrm>
          <a:off x="4641011" y="548175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1786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78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78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78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79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79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1792" name="AutoShape 1" hidden="1"/>
        <xdr:cNvSpPr>
          <a:spLocks noChangeAspect="1" noChangeArrowheads="1"/>
        </xdr:cNvSpPr>
      </xdr:nvSpPr>
      <xdr:spPr bwMode="auto">
        <a:xfrm>
          <a:off x="957532" y="567726"/>
          <a:ext cx="160967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1793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1794" name="AutoShape 1" hidden="1"/>
        <xdr:cNvSpPr>
          <a:spLocks noChangeAspect="1" noChangeArrowheads="1"/>
        </xdr:cNvSpPr>
      </xdr:nvSpPr>
      <xdr:spPr bwMode="auto">
        <a:xfrm>
          <a:off x="957532" y="6058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1795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2019254</xdr:colOff>
      <xdr:row>4</xdr:row>
      <xdr:rowOff>238126</xdr:rowOff>
    </xdr:to>
    <xdr:sp macro="" textlink="">
      <xdr:nvSpPr>
        <xdr:cNvPr id="11796" name="AutoShape 1" hidden="1"/>
        <xdr:cNvSpPr>
          <a:spLocks noChangeAspect="1" noChangeArrowheads="1"/>
        </xdr:cNvSpPr>
      </xdr:nvSpPr>
      <xdr:spPr bwMode="auto">
        <a:xfrm>
          <a:off x="957532" y="567726"/>
          <a:ext cx="20192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1666830</xdr:colOff>
      <xdr:row>4</xdr:row>
      <xdr:rowOff>238126</xdr:rowOff>
    </xdr:to>
    <xdr:sp macro="" textlink="">
      <xdr:nvSpPr>
        <xdr:cNvPr id="11797" name="AutoShape 1" hidden="1"/>
        <xdr:cNvSpPr>
          <a:spLocks noChangeAspect="1" noChangeArrowheads="1"/>
        </xdr:cNvSpPr>
      </xdr:nvSpPr>
      <xdr:spPr bwMode="auto">
        <a:xfrm>
          <a:off x="957532" y="567726"/>
          <a:ext cx="16668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1924004</xdr:colOff>
      <xdr:row>4</xdr:row>
      <xdr:rowOff>276226</xdr:rowOff>
    </xdr:to>
    <xdr:sp macro="" textlink="">
      <xdr:nvSpPr>
        <xdr:cNvPr id="11798" name="AutoShape 1" hidden="1"/>
        <xdr:cNvSpPr>
          <a:spLocks noChangeAspect="1" noChangeArrowheads="1"/>
        </xdr:cNvSpPr>
      </xdr:nvSpPr>
      <xdr:spPr bwMode="auto">
        <a:xfrm>
          <a:off x="957532" y="605826"/>
          <a:ext cx="19240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1666830</xdr:colOff>
      <xdr:row>4</xdr:row>
      <xdr:rowOff>238126</xdr:rowOff>
    </xdr:to>
    <xdr:sp macro="" textlink="">
      <xdr:nvSpPr>
        <xdr:cNvPr id="11799" name="AutoShape 1" hidden="1"/>
        <xdr:cNvSpPr>
          <a:spLocks noChangeAspect="1" noChangeArrowheads="1"/>
        </xdr:cNvSpPr>
      </xdr:nvSpPr>
      <xdr:spPr bwMode="auto">
        <a:xfrm>
          <a:off x="957532" y="567726"/>
          <a:ext cx="16668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1762080</xdr:colOff>
      <xdr:row>4</xdr:row>
      <xdr:rowOff>238126</xdr:rowOff>
    </xdr:to>
    <xdr:sp macro="" textlink="">
      <xdr:nvSpPr>
        <xdr:cNvPr id="11800" name="AutoShape 1" hidden="1"/>
        <xdr:cNvSpPr>
          <a:spLocks noChangeAspect="1" noChangeArrowheads="1"/>
        </xdr:cNvSpPr>
      </xdr:nvSpPr>
      <xdr:spPr bwMode="auto">
        <a:xfrm>
          <a:off x="957532" y="567726"/>
          <a:ext cx="176208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1666830</xdr:colOff>
      <xdr:row>4</xdr:row>
      <xdr:rowOff>276226</xdr:rowOff>
    </xdr:to>
    <xdr:sp macro="" textlink="">
      <xdr:nvSpPr>
        <xdr:cNvPr id="11801" name="AutoShape 1" hidden="1"/>
        <xdr:cNvSpPr>
          <a:spLocks noChangeAspect="1" noChangeArrowheads="1"/>
        </xdr:cNvSpPr>
      </xdr:nvSpPr>
      <xdr:spPr bwMode="auto">
        <a:xfrm>
          <a:off x="957532" y="605826"/>
          <a:ext cx="16668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80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80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0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0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80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0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0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0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1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81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81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1813" name="AutoShape 1" hidden="1"/>
        <xdr:cNvSpPr>
          <a:spLocks noChangeAspect="1" noChangeArrowheads="1"/>
        </xdr:cNvSpPr>
      </xdr:nvSpPr>
      <xdr:spPr bwMode="auto">
        <a:xfrm>
          <a:off x="957532" y="567726"/>
          <a:ext cx="160967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1814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1815" name="AutoShape 1" hidden="1"/>
        <xdr:cNvSpPr>
          <a:spLocks noChangeAspect="1" noChangeArrowheads="1"/>
        </xdr:cNvSpPr>
      </xdr:nvSpPr>
      <xdr:spPr bwMode="auto">
        <a:xfrm>
          <a:off x="957532" y="6058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1816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1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1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1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2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2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2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2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2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2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2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2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2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2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3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3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3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3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3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3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3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1837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1838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1839" name="AutoShape 1" hidden="1"/>
        <xdr:cNvSpPr>
          <a:spLocks noChangeAspect="1" noChangeArrowheads="1"/>
        </xdr:cNvSpPr>
      </xdr:nvSpPr>
      <xdr:spPr bwMode="auto">
        <a:xfrm>
          <a:off x="957532" y="6058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1840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4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4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4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4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4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4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4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4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4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5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5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5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5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5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5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5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5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5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5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6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6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6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6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6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6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6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6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6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6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7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1871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1872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1873" name="AutoShape 1" hidden="1"/>
        <xdr:cNvSpPr>
          <a:spLocks noChangeAspect="1" noChangeArrowheads="1"/>
        </xdr:cNvSpPr>
      </xdr:nvSpPr>
      <xdr:spPr bwMode="auto">
        <a:xfrm>
          <a:off x="957532" y="6058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1874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7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7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7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7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7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8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8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8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8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8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8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8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8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8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8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9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9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9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9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9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9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9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9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9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89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0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0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0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0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0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1905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1906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1907" name="AutoShape 1" hidden="1"/>
        <xdr:cNvSpPr>
          <a:spLocks noChangeAspect="1" noChangeArrowheads="1"/>
        </xdr:cNvSpPr>
      </xdr:nvSpPr>
      <xdr:spPr bwMode="auto">
        <a:xfrm>
          <a:off x="957532" y="6058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1908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0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1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1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1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1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1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1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1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1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1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1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2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2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2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2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2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2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2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2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2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2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3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3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3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3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3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3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3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3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3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3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4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4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4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4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4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4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4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4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4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194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1950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1951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1952" name="AutoShape 1" hidden="1"/>
        <xdr:cNvSpPr>
          <a:spLocks noChangeAspect="1" noChangeArrowheads="1"/>
        </xdr:cNvSpPr>
      </xdr:nvSpPr>
      <xdr:spPr bwMode="auto">
        <a:xfrm>
          <a:off x="957532" y="6058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1953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5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5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5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5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5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5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6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6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6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6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6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6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6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6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6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6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7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7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7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7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7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7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7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7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7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7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8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8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8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8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8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8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8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8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8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8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9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9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9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9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9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1995" name="AutoShape 1" hidden="1"/>
        <xdr:cNvSpPr>
          <a:spLocks noChangeAspect="1" noChangeArrowheads="1"/>
        </xdr:cNvSpPr>
      </xdr:nvSpPr>
      <xdr:spPr bwMode="auto">
        <a:xfrm>
          <a:off x="957532" y="567726"/>
          <a:ext cx="160967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1996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1997" name="AutoShape 1" hidden="1"/>
        <xdr:cNvSpPr>
          <a:spLocks noChangeAspect="1" noChangeArrowheads="1"/>
        </xdr:cNvSpPr>
      </xdr:nvSpPr>
      <xdr:spPr bwMode="auto">
        <a:xfrm>
          <a:off x="957532" y="6058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1998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199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0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0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0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0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0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0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0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0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0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0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1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1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1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1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1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1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1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1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1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1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2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2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2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2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2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2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2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2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2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2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3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3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3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3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3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3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3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3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3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3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2040" name="AutoShape 1" hidden="1"/>
        <xdr:cNvSpPr>
          <a:spLocks noChangeAspect="1" noChangeArrowheads="1"/>
        </xdr:cNvSpPr>
      </xdr:nvSpPr>
      <xdr:spPr bwMode="auto">
        <a:xfrm>
          <a:off x="957532" y="567726"/>
          <a:ext cx="160967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2041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2042" name="AutoShape 1" hidden="1"/>
        <xdr:cNvSpPr>
          <a:spLocks noChangeAspect="1" noChangeArrowheads="1"/>
        </xdr:cNvSpPr>
      </xdr:nvSpPr>
      <xdr:spPr bwMode="auto">
        <a:xfrm>
          <a:off x="957532" y="6058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2043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4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4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4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4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4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4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5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5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5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5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5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5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5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5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5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5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6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6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6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6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6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6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6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6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6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6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7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7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7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7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7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7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7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7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7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7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8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8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8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8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08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2085" name="AutoShape 1" hidden="1"/>
        <xdr:cNvSpPr>
          <a:spLocks noChangeAspect="1" noChangeArrowheads="1"/>
        </xdr:cNvSpPr>
      </xdr:nvSpPr>
      <xdr:spPr bwMode="auto">
        <a:xfrm>
          <a:off x="957532" y="567726"/>
          <a:ext cx="160967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2086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2087" name="AutoShape 1" hidden="1"/>
        <xdr:cNvSpPr>
          <a:spLocks noChangeAspect="1" noChangeArrowheads="1"/>
        </xdr:cNvSpPr>
      </xdr:nvSpPr>
      <xdr:spPr bwMode="auto">
        <a:xfrm>
          <a:off x="957532" y="6058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2088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08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09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09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09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09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09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09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09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09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09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09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0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0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0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0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0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0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0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0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0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0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1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1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1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1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1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1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1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1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1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1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2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2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2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2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2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2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2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2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2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2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2130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2131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2132" name="AutoShape 1" hidden="1"/>
        <xdr:cNvSpPr>
          <a:spLocks noChangeAspect="1" noChangeArrowheads="1"/>
        </xdr:cNvSpPr>
      </xdr:nvSpPr>
      <xdr:spPr bwMode="auto">
        <a:xfrm>
          <a:off x="957532" y="6058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2133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3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3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3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3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3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3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4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4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4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4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4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4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4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4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4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4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5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5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5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5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5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5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5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5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5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5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6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6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6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6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6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6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6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6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6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6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7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7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7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7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7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2175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2176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2177" name="AutoShape 1" hidden="1"/>
        <xdr:cNvSpPr>
          <a:spLocks noChangeAspect="1" noChangeArrowheads="1"/>
        </xdr:cNvSpPr>
      </xdr:nvSpPr>
      <xdr:spPr bwMode="auto">
        <a:xfrm>
          <a:off x="957532" y="6058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2178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7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8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8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8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8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8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8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8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8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8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8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9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9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9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9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9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9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9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9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9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19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0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0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0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0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0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0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0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0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0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0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1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1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1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1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1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1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1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1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1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21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2220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2221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2222" name="AutoShape 1" hidden="1"/>
        <xdr:cNvSpPr>
          <a:spLocks noChangeAspect="1" noChangeArrowheads="1"/>
        </xdr:cNvSpPr>
      </xdr:nvSpPr>
      <xdr:spPr bwMode="auto">
        <a:xfrm>
          <a:off x="957532" y="6058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2223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2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2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2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2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2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2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3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3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3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3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3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3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3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3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3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3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4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4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4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4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4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4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4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4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4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4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5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5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5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5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5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5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5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5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5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5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6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6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6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6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6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2265" name="AutoShape 1" hidden="1"/>
        <xdr:cNvSpPr>
          <a:spLocks noChangeAspect="1" noChangeArrowheads="1"/>
        </xdr:cNvSpPr>
      </xdr:nvSpPr>
      <xdr:spPr bwMode="auto">
        <a:xfrm>
          <a:off x="957532" y="567726"/>
          <a:ext cx="160967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2266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2267" name="AutoShape 1" hidden="1"/>
        <xdr:cNvSpPr>
          <a:spLocks noChangeAspect="1" noChangeArrowheads="1"/>
        </xdr:cNvSpPr>
      </xdr:nvSpPr>
      <xdr:spPr bwMode="auto">
        <a:xfrm>
          <a:off x="957532" y="6058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2268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6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7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7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7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7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7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7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7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7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7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7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8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8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8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8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8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8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8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8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8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8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9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9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9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9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9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9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9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9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9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29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0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0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0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0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0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0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0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0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0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0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2310" name="AutoShape 1" hidden="1"/>
        <xdr:cNvSpPr>
          <a:spLocks noChangeAspect="1" noChangeArrowheads="1"/>
        </xdr:cNvSpPr>
      </xdr:nvSpPr>
      <xdr:spPr bwMode="auto">
        <a:xfrm>
          <a:off x="957532" y="567726"/>
          <a:ext cx="160967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2311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2312" name="AutoShape 1" hidden="1"/>
        <xdr:cNvSpPr>
          <a:spLocks noChangeAspect="1" noChangeArrowheads="1"/>
        </xdr:cNvSpPr>
      </xdr:nvSpPr>
      <xdr:spPr bwMode="auto">
        <a:xfrm>
          <a:off x="957532" y="6058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2313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1781130</xdr:colOff>
      <xdr:row>4</xdr:row>
      <xdr:rowOff>238126</xdr:rowOff>
    </xdr:to>
    <xdr:sp macro="" textlink="">
      <xdr:nvSpPr>
        <xdr:cNvPr id="12314" name="AutoShape 1" hidden="1"/>
        <xdr:cNvSpPr>
          <a:spLocks noChangeAspect="1" noChangeArrowheads="1"/>
        </xdr:cNvSpPr>
      </xdr:nvSpPr>
      <xdr:spPr bwMode="auto">
        <a:xfrm>
          <a:off x="957532" y="567726"/>
          <a:ext cx="17811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1743030</xdr:colOff>
      <xdr:row>4</xdr:row>
      <xdr:rowOff>276226</xdr:rowOff>
    </xdr:to>
    <xdr:sp macro="" textlink="">
      <xdr:nvSpPr>
        <xdr:cNvPr id="12315" name="AutoShape 1" hidden="1"/>
        <xdr:cNvSpPr>
          <a:spLocks noChangeAspect="1" noChangeArrowheads="1"/>
        </xdr:cNvSpPr>
      </xdr:nvSpPr>
      <xdr:spPr bwMode="auto">
        <a:xfrm>
          <a:off x="957532" y="605826"/>
          <a:ext cx="17430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1743030</xdr:colOff>
      <xdr:row>4</xdr:row>
      <xdr:rowOff>238126</xdr:rowOff>
    </xdr:to>
    <xdr:sp macro="" textlink="">
      <xdr:nvSpPr>
        <xdr:cNvPr id="12316" name="AutoShape 1" hidden="1"/>
        <xdr:cNvSpPr>
          <a:spLocks noChangeAspect="1" noChangeArrowheads="1"/>
        </xdr:cNvSpPr>
      </xdr:nvSpPr>
      <xdr:spPr bwMode="auto">
        <a:xfrm>
          <a:off x="957532" y="567726"/>
          <a:ext cx="17430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1743030</xdr:colOff>
      <xdr:row>4</xdr:row>
      <xdr:rowOff>238126</xdr:rowOff>
    </xdr:to>
    <xdr:sp macro="" textlink="">
      <xdr:nvSpPr>
        <xdr:cNvPr id="12317" name="AutoShape 1" hidden="1"/>
        <xdr:cNvSpPr>
          <a:spLocks noChangeAspect="1" noChangeArrowheads="1"/>
        </xdr:cNvSpPr>
      </xdr:nvSpPr>
      <xdr:spPr bwMode="auto">
        <a:xfrm>
          <a:off x="957532" y="567726"/>
          <a:ext cx="17430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1781130</xdr:colOff>
      <xdr:row>4</xdr:row>
      <xdr:rowOff>238126</xdr:rowOff>
    </xdr:to>
    <xdr:sp macro="" textlink="">
      <xdr:nvSpPr>
        <xdr:cNvPr id="12318" name="AutoShape 1" hidden="1"/>
        <xdr:cNvSpPr>
          <a:spLocks noChangeAspect="1" noChangeArrowheads="1"/>
        </xdr:cNvSpPr>
      </xdr:nvSpPr>
      <xdr:spPr bwMode="auto">
        <a:xfrm>
          <a:off x="957532" y="567726"/>
          <a:ext cx="17811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1743030</xdr:colOff>
      <xdr:row>4</xdr:row>
      <xdr:rowOff>276226</xdr:rowOff>
    </xdr:to>
    <xdr:sp macro="" textlink="">
      <xdr:nvSpPr>
        <xdr:cNvPr id="12319" name="AutoShape 1" hidden="1"/>
        <xdr:cNvSpPr>
          <a:spLocks noChangeAspect="1" noChangeArrowheads="1"/>
        </xdr:cNvSpPr>
      </xdr:nvSpPr>
      <xdr:spPr bwMode="auto">
        <a:xfrm>
          <a:off x="957532" y="605826"/>
          <a:ext cx="17430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2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2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2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2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2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2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2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2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2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2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3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3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3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3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3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3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3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3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3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3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4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4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4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4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4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4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4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4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4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4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5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5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5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5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5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5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5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5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5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5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1514429</xdr:colOff>
      <xdr:row>4</xdr:row>
      <xdr:rowOff>238126</xdr:rowOff>
    </xdr:to>
    <xdr:sp macro="" textlink="">
      <xdr:nvSpPr>
        <xdr:cNvPr id="1236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1609679</xdr:colOff>
      <xdr:row>4</xdr:row>
      <xdr:rowOff>238126</xdr:rowOff>
    </xdr:to>
    <xdr:sp macro="" textlink="">
      <xdr:nvSpPr>
        <xdr:cNvPr id="12361" name="AutoShape 1" hidden="1"/>
        <xdr:cNvSpPr>
          <a:spLocks noChangeAspect="1" noChangeArrowheads="1"/>
        </xdr:cNvSpPr>
      </xdr:nvSpPr>
      <xdr:spPr bwMode="auto">
        <a:xfrm>
          <a:off x="957532" y="567726"/>
          <a:ext cx="160967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2362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1514429</xdr:colOff>
      <xdr:row>4</xdr:row>
      <xdr:rowOff>276226</xdr:rowOff>
    </xdr:to>
    <xdr:sp macro="" textlink="">
      <xdr:nvSpPr>
        <xdr:cNvPr id="12363" name="AutoShape 1" hidden="1"/>
        <xdr:cNvSpPr>
          <a:spLocks noChangeAspect="1" noChangeArrowheads="1"/>
        </xdr:cNvSpPr>
      </xdr:nvSpPr>
      <xdr:spPr bwMode="auto">
        <a:xfrm>
          <a:off x="957532" y="605826"/>
          <a:ext cx="15144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2364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6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6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6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6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6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7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7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7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7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7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7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7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7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7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7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8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8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8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8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8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8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8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8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8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8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9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9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9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9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9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9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9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9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9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39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0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0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0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0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0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0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2406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2407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2408" name="AutoShape 1" hidden="1"/>
        <xdr:cNvSpPr>
          <a:spLocks noChangeAspect="1" noChangeArrowheads="1"/>
        </xdr:cNvSpPr>
      </xdr:nvSpPr>
      <xdr:spPr bwMode="auto">
        <a:xfrm>
          <a:off x="957532" y="6058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2409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1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1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1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1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1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1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1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1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1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1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2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2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2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2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2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2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2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2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2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2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3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3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3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3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3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3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3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3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3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3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4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41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42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43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44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45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46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47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48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49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1514430</xdr:colOff>
      <xdr:row>4</xdr:row>
      <xdr:rowOff>238126</xdr:rowOff>
    </xdr:to>
    <xdr:sp macro="" textlink="">
      <xdr:nvSpPr>
        <xdr:cNvPr id="12450" name="AutoShape 1" hidden="1"/>
        <xdr:cNvSpPr>
          <a:spLocks noChangeAspect="1" noChangeArrowheads="1"/>
        </xdr:cNvSpPr>
      </xdr:nvSpPr>
      <xdr:spPr bwMode="auto">
        <a:xfrm>
          <a:off x="957532" y="5677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1609680</xdr:colOff>
      <xdr:row>4</xdr:row>
      <xdr:rowOff>238126</xdr:rowOff>
    </xdr:to>
    <xdr:sp macro="" textlink="">
      <xdr:nvSpPr>
        <xdr:cNvPr id="12451" name="AutoShape 1" hidden="1"/>
        <xdr:cNvSpPr>
          <a:spLocks noChangeAspect="1" noChangeArrowheads="1"/>
        </xdr:cNvSpPr>
      </xdr:nvSpPr>
      <xdr:spPr bwMode="auto">
        <a:xfrm>
          <a:off x="957532" y="567726"/>
          <a:ext cx="160968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2452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1514430</xdr:colOff>
      <xdr:row>4</xdr:row>
      <xdr:rowOff>276226</xdr:rowOff>
    </xdr:to>
    <xdr:sp macro="" textlink="">
      <xdr:nvSpPr>
        <xdr:cNvPr id="12453" name="AutoShape 1" hidden="1"/>
        <xdr:cNvSpPr>
          <a:spLocks noChangeAspect="1" noChangeArrowheads="1"/>
        </xdr:cNvSpPr>
      </xdr:nvSpPr>
      <xdr:spPr bwMode="auto">
        <a:xfrm>
          <a:off x="957532" y="605826"/>
          <a:ext cx="15144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2454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455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456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2457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2458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459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460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2461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462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463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2464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2465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466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467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2468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2469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470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471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2472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2473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474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475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2476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2477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478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479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2480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2481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482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483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2484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837332</xdr:colOff>
      <xdr:row>4</xdr:row>
      <xdr:rowOff>238126</xdr:rowOff>
    </xdr:to>
    <xdr:sp macro="" textlink="">
      <xdr:nvSpPr>
        <xdr:cNvPr id="12485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837332</xdr:colOff>
      <xdr:row>4</xdr:row>
      <xdr:rowOff>238126</xdr:rowOff>
    </xdr:to>
    <xdr:sp macro="" textlink="">
      <xdr:nvSpPr>
        <xdr:cNvPr id="12486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904007</xdr:colOff>
      <xdr:row>4</xdr:row>
      <xdr:rowOff>238126</xdr:rowOff>
    </xdr:to>
    <xdr:sp macro="" textlink="">
      <xdr:nvSpPr>
        <xdr:cNvPr id="12487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7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837332</xdr:colOff>
      <xdr:row>4</xdr:row>
      <xdr:rowOff>276226</xdr:rowOff>
    </xdr:to>
    <xdr:sp macro="" textlink="">
      <xdr:nvSpPr>
        <xdr:cNvPr id="12488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837332</xdr:colOff>
      <xdr:row>4</xdr:row>
      <xdr:rowOff>238126</xdr:rowOff>
    </xdr:to>
    <xdr:sp macro="" textlink="">
      <xdr:nvSpPr>
        <xdr:cNvPr id="12489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837332</xdr:colOff>
      <xdr:row>4</xdr:row>
      <xdr:rowOff>238126</xdr:rowOff>
    </xdr:to>
    <xdr:sp macro="" textlink="">
      <xdr:nvSpPr>
        <xdr:cNvPr id="12490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904007</xdr:colOff>
      <xdr:row>4</xdr:row>
      <xdr:rowOff>238126</xdr:rowOff>
    </xdr:to>
    <xdr:sp macro="" textlink="">
      <xdr:nvSpPr>
        <xdr:cNvPr id="12491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7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837332</xdr:colOff>
      <xdr:row>4</xdr:row>
      <xdr:rowOff>276226</xdr:rowOff>
    </xdr:to>
    <xdr:sp macro="" textlink="">
      <xdr:nvSpPr>
        <xdr:cNvPr id="12492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493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494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2495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2496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497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498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2499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2500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501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502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2503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2504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505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506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2507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2508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09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10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2511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2512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13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14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2515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2516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517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518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2519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2520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521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522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2523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2524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525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526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2527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2528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529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530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2531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2532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33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34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2535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2536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37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38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2539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2540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41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42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2543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2544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45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46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2547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2548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549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550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2551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2552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553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554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2555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2556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57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58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2559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2560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61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62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2563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2564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565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566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2567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2568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569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570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2571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2572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573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574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2575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2576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577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578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2579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2580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81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82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2583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2584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85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86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2587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2588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89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90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2591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2592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93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594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2595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2596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597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598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2599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2600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601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602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2603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2604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605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606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2607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2608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609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2610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2611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2612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613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614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2615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2616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617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2618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2619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2620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21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22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23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24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25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26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27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28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29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30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31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32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33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34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35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36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37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38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39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40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41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42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43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44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45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46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47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48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49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50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51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52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53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54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55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56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57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58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59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60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1512926</xdr:colOff>
      <xdr:row>4</xdr:row>
      <xdr:rowOff>238126</xdr:rowOff>
    </xdr:to>
    <xdr:sp macro="" textlink="">
      <xdr:nvSpPr>
        <xdr:cNvPr id="12661" name="AutoShape 1" hidden="1"/>
        <xdr:cNvSpPr>
          <a:spLocks noChangeAspect="1" noChangeArrowheads="1"/>
        </xdr:cNvSpPr>
      </xdr:nvSpPr>
      <xdr:spPr bwMode="auto">
        <a:xfrm>
          <a:off x="957532" y="567726"/>
          <a:ext cx="151292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1608176</xdr:colOff>
      <xdr:row>4</xdr:row>
      <xdr:rowOff>238126</xdr:rowOff>
    </xdr:to>
    <xdr:sp macro="" textlink="">
      <xdr:nvSpPr>
        <xdr:cNvPr id="12662" name="AutoShape 1" hidden="1"/>
        <xdr:cNvSpPr>
          <a:spLocks noChangeAspect="1" noChangeArrowheads="1"/>
        </xdr:cNvSpPr>
      </xdr:nvSpPr>
      <xdr:spPr bwMode="auto">
        <a:xfrm>
          <a:off x="957532" y="567726"/>
          <a:ext cx="160817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2663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1513792</xdr:colOff>
      <xdr:row>4</xdr:row>
      <xdr:rowOff>295275</xdr:rowOff>
    </xdr:to>
    <xdr:sp macro="" textlink="">
      <xdr:nvSpPr>
        <xdr:cNvPr id="12664" name="AutoShape 1" hidden="1"/>
        <xdr:cNvSpPr>
          <a:spLocks noChangeAspect="1" noChangeArrowheads="1"/>
        </xdr:cNvSpPr>
      </xdr:nvSpPr>
      <xdr:spPr bwMode="auto">
        <a:xfrm>
          <a:off x="957532" y="621102"/>
          <a:ext cx="1513792" cy="916377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2665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666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667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2668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2669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670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2671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237624</xdr:rowOff>
    </xdr:from>
    <xdr:to>
      <xdr:col>3</xdr:col>
      <xdr:colOff>904009</xdr:colOff>
      <xdr:row>4</xdr:row>
      <xdr:rowOff>218575</xdr:rowOff>
    </xdr:to>
    <xdr:sp macro="" textlink="">
      <xdr:nvSpPr>
        <xdr:cNvPr id="12672" name="AutoShape 1" hidden="1"/>
        <xdr:cNvSpPr>
          <a:spLocks noChangeAspect="1" noChangeArrowheads="1"/>
        </xdr:cNvSpPr>
      </xdr:nvSpPr>
      <xdr:spPr bwMode="auto">
        <a:xfrm>
          <a:off x="4641011" y="548175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838201</xdr:colOff>
      <xdr:row>4</xdr:row>
      <xdr:rowOff>295275</xdr:rowOff>
    </xdr:to>
    <xdr:sp macro="" textlink="">
      <xdr:nvSpPr>
        <xdr:cNvPr id="12673" name="AutoShape 1" hidden="1"/>
        <xdr:cNvSpPr>
          <a:spLocks noChangeAspect="1" noChangeArrowheads="1"/>
        </xdr:cNvSpPr>
      </xdr:nvSpPr>
      <xdr:spPr bwMode="auto">
        <a:xfrm>
          <a:off x="4641011" y="621102"/>
          <a:ext cx="838201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7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7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7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7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7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7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8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8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8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8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8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8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8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8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8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8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9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9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9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9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9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9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9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9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9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69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0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0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0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0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0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0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0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0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0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0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1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1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1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1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1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2715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2716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1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1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1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2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2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2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2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2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2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2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2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2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2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3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3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3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3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3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3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3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3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3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3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4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4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4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4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4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4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4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238125</xdr:rowOff>
    </xdr:from>
    <xdr:to>
      <xdr:col>2</xdr:col>
      <xdr:colOff>1603663</xdr:colOff>
      <xdr:row>4</xdr:row>
      <xdr:rowOff>219076</xdr:rowOff>
    </xdr:to>
    <xdr:sp macro="" textlink="">
      <xdr:nvSpPr>
        <xdr:cNvPr id="12747" name="AutoShape 1" hidden="1"/>
        <xdr:cNvSpPr>
          <a:spLocks noChangeAspect="1" noChangeArrowheads="1"/>
        </xdr:cNvSpPr>
      </xdr:nvSpPr>
      <xdr:spPr bwMode="auto">
        <a:xfrm>
          <a:off x="957532" y="54867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2748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2749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2750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2751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2752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2753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2754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2755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2756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5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5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2759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2760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2761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2762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2763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2764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2765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2766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2767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2768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6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7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2771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2772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2773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2774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2775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2776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2777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2778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2779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2780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8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8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2783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2784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2785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2786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2787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2788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2789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2790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2791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2792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9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79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2795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2796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2797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2798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79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0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0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0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0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0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0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0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0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0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0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1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1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1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1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1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1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1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1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1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1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2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2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2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2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2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2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2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2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2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2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3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3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3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3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3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3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3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3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3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3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2840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2841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2842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2843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4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4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4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4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4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4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5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5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5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5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5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5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5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5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5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5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6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6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6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6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6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6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6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6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6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6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7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7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7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7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7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7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7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7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7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7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8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8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8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8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288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2885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2886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2887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2888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8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9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9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9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9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9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9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9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9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9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89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0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0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0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0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0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0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0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0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0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0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1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1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1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1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1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1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1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1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1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1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2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2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2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2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2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2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2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2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2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2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2930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2931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2932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2933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3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3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3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3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3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3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4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4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4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4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4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4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4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4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4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4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5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5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5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5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5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5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5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5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5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5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6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6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6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6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6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6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6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6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6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6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7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7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7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7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7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2975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2976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2977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2978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7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8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8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8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8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8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8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8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8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8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8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9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9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9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9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9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9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9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9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9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299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0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0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0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0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0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0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0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0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0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0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1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1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1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1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1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1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1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1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1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1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020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3021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022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3023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2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2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2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2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2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2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3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3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3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3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3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3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3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3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3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3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4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4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4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4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4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4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4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4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4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4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5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5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5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5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5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5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5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5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5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5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6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6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6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6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06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065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3066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067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3068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6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7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7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7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7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7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7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7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7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7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7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8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8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8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8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8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8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8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8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8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8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9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9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9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9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9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9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9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9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9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09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0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0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0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0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0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0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0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0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0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0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110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3111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112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3113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1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1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1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1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1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1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2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2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2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2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2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2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2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2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2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2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3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3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3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3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3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3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3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3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3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3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4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4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4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4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4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4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4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4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4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4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5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5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5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5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5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155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3156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157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3158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159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160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161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162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163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164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165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166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16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16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169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170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171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172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173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174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175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176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177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178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7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18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181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182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183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184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185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186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187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188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189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190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19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19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193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194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195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196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197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198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199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200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201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202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20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20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205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206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207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208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209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210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211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212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213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214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21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21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217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218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219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220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221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222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223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224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225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226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22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22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229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230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231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232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233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234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235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236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237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238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23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24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241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242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243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244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245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246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247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248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249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250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25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25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253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254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255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256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257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258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259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260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261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262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26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26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265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266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267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268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269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270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271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272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273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274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27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27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277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278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279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280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281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282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283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284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285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286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28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28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289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290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291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292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293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294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295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296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297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298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29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30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301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302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303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304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305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306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307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308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309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310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31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31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313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314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315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316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317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318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319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320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321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322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323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324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325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326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327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328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329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330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331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332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333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334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335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336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337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1508414</xdr:colOff>
      <xdr:row>4</xdr:row>
      <xdr:rowOff>228601</xdr:rowOff>
    </xdr:to>
    <xdr:sp macro="" textlink="">
      <xdr:nvSpPr>
        <xdr:cNvPr id="13338" name="AutoShape 1" hidden="1"/>
        <xdr:cNvSpPr>
          <a:spLocks noChangeAspect="1" noChangeArrowheads="1"/>
        </xdr:cNvSpPr>
      </xdr:nvSpPr>
      <xdr:spPr bwMode="auto">
        <a:xfrm>
          <a:off x="957532" y="558201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339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340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341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342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343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344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345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346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347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348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349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350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351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352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353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1432213</xdr:colOff>
      <xdr:row>4</xdr:row>
      <xdr:rowOff>238126</xdr:rowOff>
    </xdr:to>
    <xdr:sp macro="" textlink="">
      <xdr:nvSpPr>
        <xdr:cNvPr id="13354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1527463</xdr:colOff>
      <xdr:row>4</xdr:row>
      <xdr:rowOff>238126</xdr:rowOff>
    </xdr:to>
    <xdr:sp macro="" textlink="">
      <xdr:nvSpPr>
        <xdr:cNvPr id="13355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1432213</xdr:colOff>
      <xdr:row>4</xdr:row>
      <xdr:rowOff>276226</xdr:rowOff>
    </xdr:to>
    <xdr:sp macro="" textlink="">
      <xdr:nvSpPr>
        <xdr:cNvPr id="13356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357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358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359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1508413</xdr:colOff>
      <xdr:row>4</xdr:row>
      <xdr:rowOff>238126</xdr:rowOff>
    </xdr:to>
    <xdr:sp macro="" textlink="">
      <xdr:nvSpPr>
        <xdr:cNvPr id="13360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1603663</xdr:colOff>
      <xdr:row>4</xdr:row>
      <xdr:rowOff>238126</xdr:rowOff>
    </xdr:to>
    <xdr:sp macro="" textlink="">
      <xdr:nvSpPr>
        <xdr:cNvPr id="13361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1508413</xdr:colOff>
      <xdr:row>4</xdr:row>
      <xdr:rowOff>276226</xdr:rowOff>
    </xdr:to>
    <xdr:sp macro="" textlink="">
      <xdr:nvSpPr>
        <xdr:cNvPr id="13362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363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364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365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1432214</xdr:colOff>
      <xdr:row>4</xdr:row>
      <xdr:rowOff>238126</xdr:rowOff>
    </xdr:to>
    <xdr:sp macro="" textlink="">
      <xdr:nvSpPr>
        <xdr:cNvPr id="13366" name="AutoShape 1" hidden="1"/>
        <xdr:cNvSpPr>
          <a:spLocks noChangeAspect="1" noChangeArrowheads="1"/>
        </xdr:cNvSpPr>
      </xdr:nvSpPr>
      <xdr:spPr bwMode="auto">
        <a:xfrm>
          <a:off x="957532" y="5677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1527464</xdr:colOff>
      <xdr:row>4</xdr:row>
      <xdr:rowOff>238126</xdr:rowOff>
    </xdr:to>
    <xdr:sp macro="" textlink="">
      <xdr:nvSpPr>
        <xdr:cNvPr id="13367" name="AutoShape 1" hidden="1"/>
        <xdr:cNvSpPr>
          <a:spLocks noChangeAspect="1" noChangeArrowheads="1"/>
        </xdr:cNvSpPr>
      </xdr:nvSpPr>
      <xdr:spPr bwMode="auto">
        <a:xfrm>
          <a:off x="957532" y="567726"/>
          <a:ext cx="15274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1432214</xdr:colOff>
      <xdr:row>4</xdr:row>
      <xdr:rowOff>276226</xdr:rowOff>
    </xdr:to>
    <xdr:sp macro="" textlink="">
      <xdr:nvSpPr>
        <xdr:cNvPr id="13368" name="AutoShape 1" hidden="1"/>
        <xdr:cNvSpPr>
          <a:spLocks noChangeAspect="1" noChangeArrowheads="1"/>
        </xdr:cNvSpPr>
      </xdr:nvSpPr>
      <xdr:spPr bwMode="auto">
        <a:xfrm>
          <a:off x="957532" y="605826"/>
          <a:ext cx="14322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369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370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371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1508414</xdr:colOff>
      <xdr:row>4</xdr:row>
      <xdr:rowOff>238126</xdr:rowOff>
    </xdr:to>
    <xdr:sp macro="" textlink="">
      <xdr:nvSpPr>
        <xdr:cNvPr id="13372" name="AutoShape 1" hidden="1"/>
        <xdr:cNvSpPr>
          <a:spLocks noChangeAspect="1" noChangeArrowheads="1"/>
        </xdr:cNvSpPr>
      </xdr:nvSpPr>
      <xdr:spPr bwMode="auto">
        <a:xfrm>
          <a:off x="957532" y="5677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1603664</xdr:colOff>
      <xdr:row>4</xdr:row>
      <xdr:rowOff>238126</xdr:rowOff>
    </xdr:to>
    <xdr:sp macro="" textlink="">
      <xdr:nvSpPr>
        <xdr:cNvPr id="13373" name="AutoShape 1" hidden="1"/>
        <xdr:cNvSpPr>
          <a:spLocks noChangeAspect="1" noChangeArrowheads="1"/>
        </xdr:cNvSpPr>
      </xdr:nvSpPr>
      <xdr:spPr bwMode="auto">
        <a:xfrm>
          <a:off x="957532" y="567726"/>
          <a:ext cx="160366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1508414</xdr:colOff>
      <xdr:row>4</xdr:row>
      <xdr:rowOff>276226</xdr:rowOff>
    </xdr:to>
    <xdr:sp macro="" textlink="">
      <xdr:nvSpPr>
        <xdr:cNvPr id="13374" name="AutoShape 1" hidden="1"/>
        <xdr:cNvSpPr>
          <a:spLocks noChangeAspect="1" noChangeArrowheads="1"/>
        </xdr:cNvSpPr>
      </xdr:nvSpPr>
      <xdr:spPr bwMode="auto">
        <a:xfrm>
          <a:off x="957532" y="605826"/>
          <a:ext cx="15084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1053813</xdr:colOff>
      <xdr:row>4</xdr:row>
      <xdr:rowOff>295275</xdr:rowOff>
    </xdr:to>
    <xdr:sp macro="" textlink="">
      <xdr:nvSpPr>
        <xdr:cNvPr id="13375" name="AutoShape 1" hidden="1"/>
        <xdr:cNvSpPr>
          <a:spLocks noChangeAspect="1" noChangeArrowheads="1"/>
        </xdr:cNvSpPr>
      </xdr:nvSpPr>
      <xdr:spPr bwMode="auto">
        <a:xfrm>
          <a:off x="957532" y="621102"/>
          <a:ext cx="1053813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1123087</xdr:colOff>
      <xdr:row>4</xdr:row>
      <xdr:rowOff>295275</xdr:rowOff>
    </xdr:to>
    <xdr:sp macro="" textlink="">
      <xdr:nvSpPr>
        <xdr:cNvPr id="13376" name="AutoShape 1" hidden="1"/>
        <xdr:cNvSpPr>
          <a:spLocks noChangeAspect="1" noChangeArrowheads="1"/>
        </xdr:cNvSpPr>
      </xdr:nvSpPr>
      <xdr:spPr bwMode="auto">
        <a:xfrm>
          <a:off x="957532" y="621102"/>
          <a:ext cx="1123087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377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378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379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380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381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382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383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384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385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386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387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388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389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390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391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392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393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394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395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396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397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398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399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00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401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402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03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04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05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06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407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408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09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10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11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12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413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414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15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16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17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18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19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20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421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422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423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424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3002106</xdr:colOff>
      <xdr:row>4</xdr:row>
      <xdr:rowOff>218575</xdr:rowOff>
    </xdr:to>
    <xdr:sp macro="" textlink="">
      <xdr:nvSpPr>
        <xdr:cNvPr id="13425" name="AutoShape 1" hidden="1"/>
        <xdr:cNvSpPr>
          <a:spLocks noChangeAspect="1" noChangeArrowheads="1"/>
        </xdr:cNvSpPr>
      </xdr:nvSpPr>
      <xdr:spPr bwMode="auto">
        <a:xfrm>
          <a:off x="957532" y="548175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426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427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428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29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30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31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32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433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434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35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36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37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38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439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440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41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42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43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44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445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446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47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48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49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50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451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3206641</xdr:colOff>
      <xdr:row>4</xdr:row>
      <xdr:rowOff>238126</xdr:rowOff>
    </xdr:to>
    <xdr:sp macro="" textlink="">
      <xdr:nvSpPr>
        <xdr:cNvPr id="13452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53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54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55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456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457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3206642</xdr:colOff>
      <xdr:row>4</xdr:row>
      <xdr:rowOff>238126</xdr:rowOff>
    </xdr:to>
    <xdr:sp macro="" textlink="">
      <xdr:nvSpPr>
        <xdr:cNvPr id="13458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59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3206644</xdr:colOff>
      <xdr:row>4</xdr:row>
      <xdr:rowOff>238126</xdr:rowOff>
    </xdr:to>
    <xdr:sp macro="" textlink="">
      <xdr:nvSpPr>
        <xdr:cNvPr id="13460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461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462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463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464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465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466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467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468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469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470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471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472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473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474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475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476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477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478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479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480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481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482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483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484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485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486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487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488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489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490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3002104</xdr:colOff>
      <xdr:row>4</xdr:row>
      <xdr:rowOff>238126</xdr:rowOff>
    </xdr:to>
    <xdr:sp macro="" textlink="">
      <xdr:nvSpPr>
        <xdr:cNvPr id="13491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3002104</xdr:colOff>
      <xdr:row>4</xdr:row>
      <xdr:rowOff>238126</xdr:rowOff>
    </xdr:to>
    <xdr:sp macro="" textlink="">
      <xdr:nvSpPr>
        <xdr:cNvPr id="13492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3097354</xdr:colOff>
      <xdr:row>4</xdr:row>
      <xdr:rowOff>238126</xdr:rowOff>
    </xdr:to>
    <xdr:sp macro="" textlink="">
      <xdr:nvSpPr>
        <xdr:cNvPr id="13493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3002104</xdr:colOff>
      <xdr:row>4</xdr:row>
      <xdr:rowOff>276226</xdr:rowOff>
    </xdr:to>
    <xdr:sp macro="" textlink="">
      <xdr:nvSpPr>
        <xdr:cNvPr id="13494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3002104</xdr:colOff>
      <xdr:row>4</xdr:row>
      <xdr:rowOff>238126</xdr:rowOff>
    </xdr:to>
    <xdr:sp macro="" textlink="">
      <xdr:nvSpPr>
        <xdr:cNvPr id="13495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3002104</xdr:colOff>
      <xdr:row>4</xdr:row>
      <xdr:rowOff>238126</xdr:rowOff>
    </xdr:to>
    <xdr:sp macro="" textlink="">
      <xdr:nvSpPr>
        <xdr:cNvPr id="13496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3097354</xdr:colOff>
      <xdr:row>4</xdr:row>
      <xdr:rowOff>238126</xdr:rowOff>
    </xdr:to>
    <xdr:sp macro="" textlink="">
      <xdr:nvSpPr>
        <xdr:cNvPr id="13497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3002104</xdr:colOff>
      <xdr:row>4</xdr:row>
      <xdr:rowOff>276226</xdr:rowOff>
    </xdr:to>
    <xdr:sp macro="" textlink="">
      <xdr:nvSpPr>
        <xdr:cNvPr id="13498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499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500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501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502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503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504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505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506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07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08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509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510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11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12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513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514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15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16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517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518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19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20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521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522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523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524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525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526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527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528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529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530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31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32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533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534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35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36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537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538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39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40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541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542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43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44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545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546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47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48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549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550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51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52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553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554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55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56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557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558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59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60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561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562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63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64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565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566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67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68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569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570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571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572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573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574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575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576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577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578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79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80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581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582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83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584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585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586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87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88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589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590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91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92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593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594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95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96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597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598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599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600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601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602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603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604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605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606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607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608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609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610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611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612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613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614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615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3002105</xdr:colOff>
      <xdr:row>4</xdr:row>
      <xdr:rowOff>238126</xdr:rowOff>
    </xdr:to>
    <xdr:sp macro="" textlink="">
      <xdr:nvSpPr>
        <xdr:cNvPr id="13616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3097355</xdr:colOff>
      <xdr:row>4</xdr:row>
      <xdr:rowOff>238126</xdr:rowOff>
    </xdr:to>
    <xdr:sp macro="" textlink="">
      <xdr:nvSpPr>
        <xdr:cNvPr id="13617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3002105</xdr:colOff>
      <xdr:row>4</xdr:row>
      <xdr:rowOff>276226</xdr:rowOff>
    </xdr:to>
    <xdr:sp macro="" textlink="">
      <xdr:nvSpPr>
        <xdr:cNvPr id="13618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619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620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621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622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623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3002106</xdr:colOff>
      <xdr:row>4</xdr:row>
      <xdr:rowOff>238126</xdr:rowOff>
    </xdr:to>
    <xdr:sp macro="" textlink="">
      <xdr:nvSpPr>
        <xdr:cNvPr id="13624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3097356</xdr:colOff>
      <xdr:row>4</xdr:row>
      <xdr:rowOff>238126</xdr:rowOff>
    </xdr:to>
    <xdr:sp macro="" textlink="">
      <xdr:nvSpPr>
        <xdr:cNvPr id="13625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3002106</xdr:colOff>
      <xdr:row>4</xdr:row>
      <xdr:rowOff>276226</xdr:rowOff>
    </xdr:to>
    <xdr:sp macro="" textlink="">
      <xdr:nvSpPr>
        <xdr:cNvPr id="13626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627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3206643</xdr:colOff>
      <xdr:row>4</xdr:row>
      <xdr:rowOff>238126</xdr:rowOff>
    </xdr:to>
    <xdr:sp macro="" textlink="">
      <xdr:nvSpPr>
        <xdr:cNvPr id="13628" name="AutoShape 1" hidden="1"/>
        <xdr:cNvSpPr>
          <a:spLocks noChangeAspect="1" noChangeArrowheads="1"/>
        </xdr:cNvSpPr>
      </xdr:nvSpPr>
      <xdr:spPr bwMode="auto">
        <a:xfrm>
          <a:off x="957532" y="567726"/>
          <a:ext cx="32066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629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630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3097357</xdr:colOff>
      <xdr:row>4</xdr:row>
      <xdr:rowOff>238126</xdr:rowOff>
    </xdr:to>
    <xdr:sp macro="" textlink="">
      <xdr:nvSpPr>
        <xdr:cNvPr id="13631" name="AutoShape 1" hidden="1"/>
        <xdr:cNvSpPr>
          <a:spLocks noChangeAspect="1" noChangeArrowheads="1"/>
        </xdr:cNvSpPr>
      </xdr:nvSpPr>
      <xdr:spPr bwMode="auto">
        <a:xfrm>
          <a:off x="957532" y="567726"/>
          <a:ext cx="3097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3002107</xdr:colOff>
      <xdr:row>4</xdr:row>
      <xdr:rowOff>276226</xdr:rowOff>
    </xdr:to>
    <xdr:sp macro="" textlink="">
      <xdr:nvSpPr>
        <xdr:cNvPr id="13632" name="AutoShape 1" hidden="1"/>
        <xdr:cNvSpPr>
          <a:spLocks noChangeAspect="1" noChangeArrowheads="1"/>
        </xdr:cNvSpPr>
      </xdr:nvSpPr>
      <xdr:spPr bwMode="auto">
        <a:xfrm>
          <a:off x="957532" y="6058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633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3002107</xdr:colOff>
      <xdr:row>4</xdr:row>
      <xdr:rowOff>238126</xdr:rowOff>
    </xdr:to>
    <xdr:sp macro="" textlink="">
      <xdr:nvSpPr>
        <xdr:cNvPr id="13634" name="AutoShape 1" hidden="1"/>
        <xdr:cNvSpPr>
          <a:spLocks noChangeAspect="1" noChangeArrowheads="1"/>
        </xdr:cNvSpPr>
      </xdr:nvSpPr>
      <xdr:spPr bwMode="auto">
        <a:xfrm>
          <a:off x="957532" y="567726"/>
          <a:ext cx="300210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3097356</xdr:colOff>
      <xdr:row>4</xdr:row>
      <xdr:rowOff>218575</xdr:rowOff>
    </xdr:to>
    <xdr:sp macro="" textlink="">
      <xdr:nvSpPr>
        <xdr:cNvPr id="13635" name="AutoShape 1" hidden="1"/>
        <xdr:cNvSpPr>
          <a:spLocks noChangeAspect="1" noChangeArrowheads="1"/>
        </xdr:cNvSpPr>
      </xdr:nvSpPr>
      <xdr:spPr bwMode="auto">
        <a:xfrm>
          <a:off x="957532" y="548175"/>
          <a:ext cx="30973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2984789</xdr:colOff>
      <xdr:row>4</xdr:row>
      <xdr:rowOff>295275</xdr:rowOff>
    </xdr:to>
    <xdr:sp macro="" textlink="">
      <xdr:nvSpPr>
        <xdr:cNvPr id="13636" name="AutoShape 1" hidden="1"/>
        <xdr:cNvSpPr>
          <a:spLocks noChangeAspect="1" noChangeArrowheads="1"/>
        </xdr:cNvSpPr>
      </xdr:nvSpPr>
      <xdr:spPr bwMode="auto">
        <a:xfrm>
          <a:off x="957532" y="621102"/>
          <a:ext cx="2984789" cy="916377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906915</xdr:colOff>
      <xdr:row>4</xdr:row>
      <xdr:rowOff>238126</xdr:rowOff>
    </xdr:to>
    <xdr:sp macro="" textlink="">
      <xdr:nvSpPr>
        <xdr:cNvPr id="13637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7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906915</xdr:colOff>
      <xdr:row>4</xdr:row>
      <xdr:rowOff>238126</xdr:rowOff>
    </xdr:to>
    <xdr:sp macro="" textlink="">
      <xdr:nvSpPr>
        <xdr:cNvPr id="13638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7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906915</xdr:colOff>
      <xdr:row>4</xdr:row>
      <xdr:rowOff>238126</xdr:rowOff>
    </xdr:to>
    <xdr:sp macro="" textlink="">
      <xdr:nvSpPr>
        <xdr:cNvPr id="13639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7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906915</xdr:colOff>
      <xdr:row>4</xdr:row>
      <xdr:rowOff>238126</xdr:rowOff>
    </xdr:to>
    <xdr:sp macro="" textlink="">
      <xdr:nvSpPr>
        <xdr:cNvPr id="13640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7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41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42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906913</xdr:colOff>
      <xdr:row>4</xdr:row>
      <xdr:rowOff>238126</xdr:rowOff>
    </xdr:to>
    <xdr:sp macro="" textlink="">
      <xdr:nvSpPr>
        <xdr:cNvPr id="13643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5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906913</xdr:colOff>
      <xdr:row>4</xdr:row>
      <xdr:rowOff>238126</xdr:rowOff>
    </xdr:to>
    <xdr:sp macro="" textlink="">
      <xdr:nvSpPr>
        <xdr:cNvPr id="13644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5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45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46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906915</xdr:colOff>
      <xdr:row>4</xdr:row>
      <xdr:rowOff>238126</xdr:rowOff>
    </xdr:to>
    <xdr:sp macro="" textlink="">
      <xdr:nvSpPr>
        <xdr:cNvPr id="13647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7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906915</xdr:colOff>
      <xdr:row>4</xdr:row>
      <xdr:rowOff>238126</xdr:rowOff>
    </xdr:to>
    <xdr:sp macro="" textlink="">
      <xdr:nvSpPr>
        <xdr:cNvPr id="13648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7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49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50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906913</xdr:colOff>
      <xdr:row>4</xdr:row>
      <xdr:rowOff>238126</xdr:rowOff>
    </xdr:to>
    <xdr:sp macro="" textlink="">
      <xdr:nvSpPr>
        <xdr:cNvPr id="13651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5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906913</xdr:colOff>
      <xdr:row>4</xdr:row>
      <xdr:rowOff>238126</xdr:rowOff>
    </xdr:to>
    <xdr:sp macro="" textlink="">
      <xdr:nvSpPr>
        <xdr:cNvPr id="13652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5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53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54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55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56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57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58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59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60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61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62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63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64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906913</xdr:colOff>
      <xdr:row>4</xdr:row>
      <xdr:rowOff>238126</xdr:rowOff>
    </xdr:to>
    <xdr:sp macro="" textlink="">
      <xdr:nvSpPr>
        <xdr:cNvPr id="13665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5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906913</xdr:colOff>
      <xdr:row>4</xdr:row>
      <xdr:rowOff>238126</xdr:rowOff>
    </xdr:to>
    <xdr:sp macro="" textlink="">
      <xdr:nvSpPr>
        <xdr:cNvPr id="13666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5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67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68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69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70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71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72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73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74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75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29</xdr:col>
      <xdr:colOff>906914</xdr:colOff>
      <xdr:row>4</xdr:row>
      <xdr:rowOff>238126</xdr:rowOff>
    </xdr:to>
    <xdr:sp macro="" textlink="">
      <xdr:nvSpPr>
        <xdr:cNvPr id="13676" name="AutoShape 1" hidden="1"/>
        <xdr:cNvSpPr>
          <a:spLocks noChangeAspect="1" noChangeArrowheads="1"/>
        </xdr:cNvSpPr>
      </xdr:nvSpPr>
      <xdr:spPr bwMode="auto">
        <a:xfrm>
          <a:off x="29441955" y="567726"/>
          <a:ext cx="33309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677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678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679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680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681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682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683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684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685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686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687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688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689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690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691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692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693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694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695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696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697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698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699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00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701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702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03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04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05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06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707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708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09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10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11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12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713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714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15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16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17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18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19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20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721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722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723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724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2993447</xdr:colOff>
      <xdr:row>4</xdr:row>
      <xdr:rowOff>218575</xdr:rowOff>
    </xdr:to>
    <xdr:sp macro="" textlink="">
      <xdr:nvSpPr>
        <xdr:cNvPr id="13725" name="AutoShape 1" hidden="1"/>
        <xdr:cNvSpPr>
          <a:spLocks noChangeAspect="1" noChangeArrowheads="1"/>
        </xdr:cNvSpPr>
      </xdr:nvSpPr>
      <xdr:spPr bwMode="auto">
        <a:xfrm>
          <a:off x="957532" y="548175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726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727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728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29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30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31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32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733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734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35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36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37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38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739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740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41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42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43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44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745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746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47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48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49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50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751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3197982</xdr:colOff>
      <xdr:row>4</xdr:row>
      <xdr:rowOff>238126</xdr:rowOff>
    </xdr:to>
    <xdr:sp macro="" textlink="">
      <xdr:nvSpPr>
        <xdr:cNvPr id="13752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53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54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55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756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757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3197983</xdr:colOff>
      <xdr:row>4</xdr:row>
      <xdr:rowOff>238126</xdr:rowOff>
    </xdr:to>
    <xdr:sp macro="" textlink="">
      <xdr:nvSpPr>
        <xdr:cNvPr id="13758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59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3197985</xdr:colOff>
      <xdr:row>4</xdr:row>
      <xdr:rowOff>238126</xdr:rowOff>
    </xdr:to>
    <xdr:sp macro="" textlink="">
      <xdr:nvSpPr>
        <xdr:cNvPr id="13760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761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762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763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764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765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766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767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768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769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770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771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772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773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774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775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776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777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778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779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780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781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782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783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784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785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786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787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788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789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790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2993445</xdr:colOff>
      <xdr:row>4</xdr:row>
      <xdr:rowOff>238126</xdr:rowOff>
    </xdr:to>
    <xdr:sp macro="" textlink="">
      <xdr:nvSpPr>
        <xdr:cNvPr id="13791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2993445</xdr:colOff>
      <xdr:row>4</xdr:row>
      <xdr:rowOff>238126</xdr:rowOff>
    </xdr:to>
    <xdr:sp macro="" textlink="">
      <xdr:nvSpPr>
        <xdr:cNvPr id="13792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3088695</xdr:colOff>
      <xdr:row>4</xdr:row>
      <xdr:rowOff>238126</xdr:rowOff>
    </xdr:to>
    <xdr:sp macro="" textlink="">
      <xdr:nvSpPr>
        <xdr:cNvPr id="13793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2993445</xdr:colOff>
      <xdr:row>4</xdr:row>
      <xdr:rowOff>276226</xdr:rowOff>
    </xdr:to>
    <xdr:sp macro="" textlink="">
      <xdr:nvSpPr>
        <xdr:cNvPr id="13794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2993445</xdr:colOff>
      <xdr:row>4</xdr:row>
      <xdr:rowOff>238126</xdr:rowOff>
    </xdr:to>
    <xdr:sp macro="" textlink="">
      <xdr:nvSpPr>
        <xdr:cNvPr id="13795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2993445</xdr:colOff>
      <xdr:row>4</xdr:row>
      <xdr:rowOff>238126</xdr:rowOff>
    </xdr:to>
    <xdr:sp macro="" textlink="">
      <xdr:nvSpPr>
        <xdr:cNvPr id="13796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3088695</xdr:colOff>
      <xdr:row>4</xdr:row>
      <xdr:rowOff>238126</xdr:rowOff>
    </xdr:to>
    <xdr:sp macro="" textlink="">
      <xdr:nvSpPr>
        <xdr:cNvPr id="13797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2993445</xdr:colOff>
      <xdr:row>4</xdr:row>
      <xdr:rowOff>276226</xdr:rowOff>
    </xdr:to>
    <xdr:sp macro="" textlink="">
      <xdr:nvSpPr>
        <xdr:cNvPr id="13798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799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800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801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802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803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804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805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806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07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08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809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810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11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12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813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814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15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16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817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818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19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20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821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822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823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824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825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826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827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828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829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830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31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32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833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834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35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36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837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838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39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40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841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842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43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44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845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846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47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48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849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850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51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52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853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854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55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56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857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858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59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60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861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862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63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64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865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866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67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68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869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870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871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872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873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874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875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876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877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878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79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80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881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882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83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884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885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886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87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88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889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890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91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92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893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894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95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96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897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898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899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900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901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902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903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904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905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906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907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908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909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910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911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912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913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914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915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2993446</xdr:colOff>
      <xdr:row>4</xdr:row>
      <xdr:rowOff>238126</xdr:rowOff>
    </xdr:to>
    <xdr:sp macro="" textlink="">
      <xdr:nvSpPr>
        <xdr:cNvPr id="13916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3088696</xdr:colOff>
      <xdr:row>4</xdr:row>
      <xdr:rowOff>238126</xdr:rowOff>
    </xdr:to>
    <xdr:sp macro="" textlink="">
      <xdr:nvSpPr>
        <xdr:cNvPr id="13917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2993446</xdr:colOff>
      <xdr:row>4</xdr:row>
      <xdr:rowOff>276226</xdr:rowOff>
    </xdr:to>
    <xdr:sp macro="" textlink="">
      <xdr:nvSpPr>
        <xdr:cNvPr id="13918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919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920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921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922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923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2993447</xdr:colOff>
      <xdr:row>4</xdr:row>
      <xdr:rowOff>238126</xdr:rowOff>
    </xdr:to>
    <xdr:sp macro="" textlink="">
      <xdr:nvSpPr>
        <xdr:cNvPr id="13924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3088697</xdr:colOff>
      <xdr:row>4</xdr:row>
      <xdr:rowOff>238126</xdr:rowOff>
    </xdr:to>
    <xdr:sp macro="" textlink="">
      <xdr:nvSpPr>
        <xdr:cNvPr id="13925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2993447</xdr:colOff>
      <xdr:row>4</xdr:row>
      <xdr:rowOff>276226</xdr:rowOff>
    </xdr:to>
    <xdr:sp macro="" textlink="">
      <xdr:nvSpPr>
        <xdr:cNvPr id="13926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927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3197984</xdr:colOff>
      <xdr:row>4</xdr:row>
      <xdr:rowOff>238126</xdr:rowOff>
    </xdr:to>
    <xdr:sp macro="" textlink="">
      <xdr:nvSpPr>
        <xdr:cNvPr id="13928" name="AutoShape 1" hidden="1"/>
        <xdr:cNvSpPr>
          <a:spLocks noChangeAspect="1" noChangeArrowheads="1"/>
        </xdr:cNvSpPr>
      </xdr:nvSpPr>
      <xdr:spPr bwMode="auto">
        <a:xfrm>
          <a:off x="957532" y="567726"/>
          <a:ext cx="31979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929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930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3088698</xdr:colOff>
      <xdr:row>4</xdr:row>
      <xdr:rowOff>238126</xdr:rowOff>
    </xdr:to>
    <xdr:sp macro="" textlink="">
      <xdr:nvSpPr>
        <xdr:cNvPr id="13931" name="AutoShape 1" hidden="1"/>
        <xdr:cNvSpPr>
          <a:spLocks noChangeAspect="1" noChangeArrowheads="1"/>
        </xdr:cNvSpPr>
      </xdr:nvSpPr>
      <xdr:spPr bwMode="auto">
        <a:xfrm>
          <a:off x="957532" y="567726"/>
          <a:ext cx="30886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2993448</xdr:colOff>
      <xdr:row>4</xdr:row>
      <xdr:rowOff>276226</xdr:rowOff>
    </xdr:to>
    <xdr:sp macro="" textlink="">
      <xdr:nvSpPr>
        <xdr:cNvPr id="13932" name="AutoShape 1" hidden="1"/>
        <xdr:cNvSpPr>
          <a:spLocks noChangeAspect="1" noChangeArrowheads="1"/>
        </xdr:cNvSpPr>
      </xdr:nvSpPr>
      <xdr:spPr bwMode="auto">
        <a:xfrm>
          <a:off x="957532" y="6058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933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2993448</xdr:colOff>
      <xdr:row>4</xdr:row>
      <xdr:rowOff>238126</xdr:rowOff>
    </xdr:to>
    <xdr:sp macro="" textlink="">
      <xdr:nvSpPr>
        <xdr:cNvPr id="13934" name="AutoShape 1" hidden="1"/>
        <xdr:cNvSpPr>
          <a:spLocks noChangeAspect="1" noChangeArrowheads="1"/>
        </xdr:cNvSpPr>
      </xdr:nvSpPr>
      <xdr:spPr bwMode="auto">
        <a:xfrm>
          <a:off x="957532" y="567726"/>
          <a:ext cx="299344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3088697</xdr:colOff>
      <xdr:row>4</xdr:row>
      <xdr:rowOff>218575</xdr:rowOff>
    </xdr:to>
    <xdr:sp macro="" textlink="">
      <xdr:nvSpPr>
        <xdr:cNvPr id="13935" name="AutoShape 1" hidden="1"/>
        <xdr:cNvSpPr>
          <a:spLocks noChangeAspect="1" noChangeArrowheads="1"/>
        </xdr:cNvSpPr>
      </xdr:nvSpPr>
      <xdr:spPr bwMode="auto">
        <a:xfrm>
          <a:off x="957532" y="548175"/>
          <a:ext cx="30886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3936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3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1938589</xdr:colOff>
      <xdr:row>4</xdr:row>
      <xdr:rowOff>238126</xdr:rowOff>
    </xdr:to>
    <xdr:sp macro="" textlink="">
      <xdr:nvSpPr>
        <xdr:cNvPr id="13938" name="AutoShape 1" hidden="1"/>
        <xdr:cNvSpPr>
          <a:spLocks noChangeAspect="1" noChangeArrowheads="1"/>
        </xdr:cNvSpPr>
      </xdr:nvSpPr>
      <xdr:spPr bwMode="auto">
        <a:xfrm>
          <a:off x="957532" y="567726"/>
          <a:ext cx="193858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1938589</xdr:colOff>
      <xdr:row>4</xdr:row>
      <xdr:rowOff>238126</xdr:rowOff>
    </xdr:to>
    <xdr:sp macro="" textlink="">
      <xdr:nvSpPr>
        <xdr:cNvPr id="13939" name="AutoShape 1" hidden="1"/>
        <xdr:cNvSpPr>
          <a:spLocks noChangeAspect="1" noChangeArrowheads="1"/>
        </xdr:cNvSpPr>
      </xdr:nvSpPr>
      <xdr:spPr bwMode="auto">
        <a:xfrm>
          <a:off x="957532" y="567726"/>
          <a:ext cx="193858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4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4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4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4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3944" name="AutoShape 1" hidden="1"/>
        <xdr:cNvSpPr>
          <a:spLocks noChangeAspect="1" noChangeArrowheads="1"/>
        </xdr:cNvSpPr>
      </xdr:nvSpPr>
      <xdr:spPr bwMode="auto">
        <a:xfrm>
          <a:off x="957532" y="567726"/>
          <a:ext cx="19230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394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394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3947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4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3949" name="AutoShape 1" hidden="1"/>
        <xdr:cNvSpPr>
          <a:spLocks noChangeAspect="1" noChangeArrowheads="1"/>
        </xdr:cNvSpPr>
      </xdr:nvSpPr>
      <xdr:spPr bwMode="auto">
        <a:xfrm>
          <a:off x="957532" y="567726"/>
          <a:ext cx="19230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5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5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395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395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395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3955" name="AutoShape 1" hidden="1"/>
        <xdr:cNvSpPr>
          <a:spLocks noChangeAspect="1" noChangeArrowheads="1"/>
        </xdr:cNvSpPr>
      </xdr:nvSpPr>
      <xdr:spPr bwMode="auto">
        <a:xfrm>
          <a:off x="957532" y="567726"/>
          <a:ext cx="19230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3956" name="AutoShape 1" hidden="1"/>
        <xdr:cNvSpPr>
          <a:spLocks noChangeAspect="1" noChangeArrowheads="1"/>
        </xdr:cNvSpPr>
      </xdr:nvSpPr>
      <xdr:spPr bwMode="auto">
        <a:xfrm>
          <a:off x="957532" y="567726"/>
          <a:ext cx="19230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3957" name="AutoShape 1" hidden="1"/>
        <xdr:cNvSpPr>
          <a:spLocks noChangeAspect="1" noChangeArrowheads="1"/>
        </xdr:cNvSpPr>
      </xdr:nvSpPr>
      <xdr:spPr bwMode="auto">
        <a:xfrm>
          <a:off x="957532" y="567726"/>
          <a:ext cx="19230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3958" name="AutoShape 1" hidden="1"/>
        <xdr:cNvSpPr>
          <a:spLocks noChangeAspect="1" noChangeArrowheads="1"/>
        </xdr:cNvSpPr>
      </xdr:nvSpPr>
      <xdr:spPr bwMode="auto">
        <a:xfrm>
          <a:off x="957532" y="567726"/>
          <a:ext cx="19230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3959" name="AutoShape 1" hidden="1"/>
        <xdr:cNvSpPr>
          <a:spLocks noChangeAspect="1" noChangeArrowheads="1"/>
        </xdr:cNvSpPr>
      </xdr:nvSpPr>
      <xdr:spPr bwMode="auto">
        <a:xfrm>
          <a:off x="957532" y="567726"/>
          <a:ext cx="19230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3960" name="AutoShape 1" hidden="1"/>
        <xdr:cNvSpPr>
          <a:spLocks noChangeAspect="1" noChangeArrowheads="1"/>
        </xdr:cNvSpPr>
      </xdr:nvSpPr>
      <xdr:spPr bwMode="auto">
        <a:xfrm>
          <a:off x="957532" y="567726"/>
          <a:ext cx="19230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3961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3962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3963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3964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13965" name="AutoShape 1" hidden="1"/>
        <xdr:cNvSpPr>
          <a:spLocks noChangeAspect="1" noChangeArrowheads="1"/>
        </xdr:cNvSpPr>
      </xdr:nvSpPr>
      <xdr:spPr bwMode="auto">
        <a:xfrm>
          <a:off x="957532" y="567726"/>
          <a:ext cx="9724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972418</xdr:colOff>
      <xdr:row>4</xdr:row>
      <xdr:rowOff>238126</xdr:rowOff>
    </xdr:to>
    <xdr:sp macro="" textlink="">
      <xdr:nvSpPr>
        <xdr:cNvPr id="13966" name="AutoShape 1" hidden="1"/>
        <xdr:cNvSpPr>
          <a:spLocks noChangeAspect="1" noChangeArrowheads="1"/>
        </xdr:cNvSpPr>
      </xdr:nvSpPr>
      <xdr:spPr bwMode="auto">
        <a:xfrm>
          <a:off x="957532" y="567726"/>
          <a:ext cx="9724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1067668</xdr:colOff>
      <xdr:row>4</xdr:row>
      <xdr:rowOff>238126</xdr:rowOff>
    </xdr:to>
    <xdr:sp macro="" textlink="">
      <xdr:nvSpPr>
        <xdr:cNvPr id="13967" name="AutoShape 1" hidden="1"/>
        <xdr:cNvSpPr>
          <a:spLocks noChangeAspect="1" noChangeArrowheads="1"/>
        </xdr:cNvSpPr>
      </xdr:nvSpPr>
      <xdr:spPr bwMode="auto">
        <a:xfrm>
          <a:off x="957532" y="567726"/>
          <a:ext cx="106766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3968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972418</xdr:colOff>
      <xdr:row>4</xdr:row>
      <xdr:rowOff>276226</xdr:rowOff>
    </xdr:to>
    <xdr:sp macro="" textlink="">
      <xdr:nvSpPr>
        <xdr:cNvPr id="13969" name="AutoShape 1" hidden="1"/>
        <xdr:cNvSpPr>
          <a:spLocks noChangeAspect="1" noChangeArrowheads="1"/>
        </xdr:cNvSpPr>
      </xdr:nvSpPr>
      <xdr:spPr bwMode="auto">
        <a:xfrm>
          <a:off x="957532" y="605826"/>
          <a:ext cx="97241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3970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7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7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7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7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7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3976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3977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3978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3979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340556</xdr:colOff>
      <xdr:row>4</xdr:row>
      <xdr:rowOff>238126</xdr:rowOff>
    </xdr:to>
    <xdr:sp macro="" textlink="">
      <xdr:nvSpPr>
        <xdr:cNvPr id="13980" name="AutoShape 1" hidden="1"/>
        <xdr:cNvSpPr>
          <a:spLocks noChangeAspect="1" noChangeArrowheads="1"/>
        </xdr:cNvSpPr>
      </xdr:nvSpPr>
      <xdr:spPr bwMode="auto">
        <a:xfrm>
          <a:off x="6797615" y="567726"/>
          <a:ext cx="249716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3981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2354675</xdr:colOff>
      <xdr:row>4</xdr:row>
      <xdr:rowOff>276226</xdr:rowOff>
    </xdr:to>
    <xdr:sp macro="" textlink="">
      <xdr:nvSpPr>
        <xdr:cNvPr id="13982" name="AutoShape 1" hidden="1"/>
        <xdr:cNvSpPr>
          <a:spLocks noChangeAspect="1" noChangeArrowheads="1"/>
        </xdr:cNvSpPr>
      </xdr:nvSpPr>
      <xdr:spPr bwMode="auto">
        <a:xfrm>
          <a:off x="957532" y="605826"/>
          <a:ext cx="23546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3983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3984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3985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8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8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398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398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9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399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399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399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399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9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399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3997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3998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3999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4000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00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00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0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0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00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0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00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00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00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01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01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1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1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01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1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1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1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1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01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02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2007176</xdr:colOff>
      <xdr:row>4</xdr:row>
      <xdr:rowOff>238126</xdr:rowOff>
    </xdr:to>
    <xdr:sp macro="" textlink="">
      <xdr:nvSpPr>
        <xdr:cNvPr id="14021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022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1924914</xdr:colOff>
      <xdr:row>4</xdr:row>
      <xdr:rowOff>276226</xdr:rowOff>
    </xdr:to>
    <xdr:sp macro="" textlink="">
      <xdr:nvSpPr>
        <xdr:cNvPr id="14023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024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2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2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2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2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2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3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3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3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3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3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3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3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3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3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3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4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4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4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4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4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4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4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4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4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4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5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5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5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5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5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055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4056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057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4058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5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4060" name="AutoShape 1" hidden="1"/>
        <xdr:cNvSpPr>
          <a:spLocks noChangeAspect="1" noChangeArrowheads="1"/>
        </xdr:cNvSpPr>
      </xdr:nvSpPr>
      <xdr:spPr bwMode="auto">
        <a:xfrm>
          <a:off x="957532" y="567726"/>
          <a:ext cx="19230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6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6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6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6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6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6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6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6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6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7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7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7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4073" name="AutoShape 1" hidden="1"/>
        <xdr:cNvSpPr>
          <a:spLocks noChangeAspect="1" noChangeArrowheads="1"/>
        </xdr:cNvSpPr>
      </xdr:nvSpPr>
      <xdr:spPr bwMode="auto">
        <a:xfrm>
          <a:off x="957532" y="567726"/>
          <a:ext cx="19230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7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7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7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7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7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7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8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8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4082" name="AutoShape 1" hidden="1"/>
        <xdr:cNvSpPr>
          <a:spLocks noChangeAspect="1" noChangeArrowheads="1"/>
        </xdr:cNvSpPr>
      </xdr:nvSpPr>
      <xdr:spPr bwMode="auto">
        <a:xfrm>
          <a:off x="957532" y="567726"/>
          <a:ext cx="19230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4083" name="AutoShape 1" hidden="1"/>
        <xdr:cNvSpPr>
          <a:spLocks noChangeAspect="1" noChangeArrowheads="1"/>
        </xdr:cNvSpPr>
      </xdr:nvSpPr>
      <xdr:spPr bwMode="auto">
        <a:xfrm>
          <a:off x="957532" y="567726"/>
          <a:ext cx="19230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8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4085" name="AutoShape 1" hidden="1"/>
        <xdr:cNvSpPr>
          <a:spLocks noChangeAspect="1" noChangeArrowheads="1"/>
        </xdr:cNvSpPr>
      </xdr:nvSpPr>
      <xdr:spPr bwMode="auto">
        <a:xfrm>
          <a:off x="957532" y="567726"/>
          <a:ext cx="19230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8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8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8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8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9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4091" name="AutoShape 1" hidden="1"/>
        <xdr:cNvSpPr>
          <a:spLocks noChangeAspect="1" noChangeArrowheads="1"/>
        </xdr:cNvSpPr>
      </xdr:nvSpPr>
      <xdr:spPr bwMode="auto">
        <a:xfrm>
          <a:off x="957532" y="567726"/>
          <a:ext cx="19230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4092" name="AutoShape 1" hidden="1"/>
        <xdr:cNvSpPr>
          <a:spLocks noChangeAspect="1" noChangeArrowheads="1"/>
        </xdr:cNvSpPr>
      </xdr:nvSpPr>
      <xdr:spPr bwMode="auto">
        <a:xfrm>
          <a:off x="957532" y="567726"/>
          <a:ext cx="19230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9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4094" name="AutoShape 1" hidden="1"/>
        <xdr:cNvSpPr>
          <a:spLocks noChangeAspect="1" noChangeArrowheads="1"/>
        </xdr:cNvSpPr>
      </xdr:nvSpPr>
      <xdr:spPr bwMode="auto">
        <a:xfrm>
          <a:off x="957532" y="567726"/>
          <a:ext cx="19230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4095" name="AutoShape 1" hidden="1"/>
        <xdr:cNvSpPr>
          <a:spLocks noChangeAspect="1" noChangeArrowheads="1"/>
        </xdr:cNvSpPr>
      </xdr:nvSpPr>
      <xdr:spPr bwMode="auto">
        <a:xfrm>
          <a:off x="957532" y="567726"/>
          <a:ext cx="19230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4096" name="AutoShape 1" hidden="1"/>
        <xdr:cNvSpPr>
          <a:spLocks noChangeAspect="1" noChangeArrowheads="1"/>
        </xdr:cNvSpPr>
      </xdr:nvSpPr>
      <xdr:spPr bwMode="auto">
        <a:xfrm>
          <a:off x="957532" y="567726"/>
          <a:ext cx="19230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1923002</xdr:colOff>
      <xdr:row>4</xdr:row>
      <xdr:rowOff>238126</xdr:rowOff>
    </xdr:to>
    <xdr:sp macro="" textlink="">
      <xdr:nvSpPr>
        <xdr:cNvPr id="14097" name="AutoShape 1" hidden="1"/>
        <xdr:cNvSpPr>
          <a:spLocks noChangeAspect="1" noChangeArrowheads="1"/>
        </xdr:cNvSpPr>
      </xdr:nvSpPr>
      <xdr:spPr bwMode="auto">
        <a:xfrm>
          <a:off x="957532" y="567726"/>
          <a:ext cx="192300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9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09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100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101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102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103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0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0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0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0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0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0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1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1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1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1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1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1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1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1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1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1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2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2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2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2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2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2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2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2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2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2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3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3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3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3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3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3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3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3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3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3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4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4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4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4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14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2007179</xdr:colOff>
      <xdr:row>4</xdr:row>
      <xdr:rowOff>238126</xdr:rowOff>
    </xdr:to>
    <xdr:sp macro="" textlink="">
      <xdr:nvSpPr>
        <xdr:cNvPr id="14145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4146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1924917</xdr:colOff>
      <xdr:row>4</xdr:row>
      <xdr:rowOff>276226</xdr:rowOff>
    </xdr:to>
    <xdr:sp macro="" textlink="">
      <xdr:nvSpPr>
        <xdr:cNvPr id="14147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4148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4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5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5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5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5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5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5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5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5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5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5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6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6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6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6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6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6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6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6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6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6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7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7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7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7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7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7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7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7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7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7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8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8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8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8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8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8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8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8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8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8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190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191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192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193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9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9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9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9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9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19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0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0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0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0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0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0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0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0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0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0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1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1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1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1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1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1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1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1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1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1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2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2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2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2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2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2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2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2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2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2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3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3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3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3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3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235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4236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237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4238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3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4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4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4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4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4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4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4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4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4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4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5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5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5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5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5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5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5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5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5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5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6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6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6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6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6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6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6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6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6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6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7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7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7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7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7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7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7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7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7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27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280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281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282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283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8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8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8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8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8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8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9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9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9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9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9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9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9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9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9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29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0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0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0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0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0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0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0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0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0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0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1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1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1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1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1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1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1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1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1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1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2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2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2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2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2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325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326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327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328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2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3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3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3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3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3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3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3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3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3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3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4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4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4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4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4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4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4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4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4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4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5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5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5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5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5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5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5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5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5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5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6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6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6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6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6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6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6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6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6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6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370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371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372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373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7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7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7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7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7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7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8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8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8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8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8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8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8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8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8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8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9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9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9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9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9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9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9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9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9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39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0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0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0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0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0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0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0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0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0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0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1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1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1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1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1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415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416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417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418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1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2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2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2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2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2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2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2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2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2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2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3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3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3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3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3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3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3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3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3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3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4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4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4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4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4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4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4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4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4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4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5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5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5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5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5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5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5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5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5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45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460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461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462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4463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6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6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6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6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6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6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7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7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7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7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7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7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7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7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7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7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8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8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8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8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8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8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8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8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8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8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9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9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9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9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9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9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9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9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9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49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0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0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0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0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0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505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4506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507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4508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509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510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51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51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513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514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1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1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1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1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1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2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2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2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2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2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2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2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2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2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2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3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3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3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3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3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3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3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3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3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3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4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4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4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4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4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4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4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4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4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4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5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5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5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5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5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55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556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4557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558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4559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560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561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562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563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564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565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566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567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56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56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570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571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572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573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574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575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576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577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578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579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58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58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582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583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584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585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586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587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588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589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590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591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59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59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594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595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596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597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598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599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600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601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602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603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60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60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606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607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1930976</xdr:colOff>
      <xdr:row>4</xdr:row>
      <xdr:rowOff>238126</xdr:rowOff>
    </xdr:to>
    <xdr:sp macro="" textlink="">
      <xdr:nvSpPr>
        <xdr:cNvPr id="14608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1896339</xdr:colOff>
      <xdr:row>4</xdr:row>
      <xdr:rowOff>276226</xdr:rowOff>
    </xdr:to>
    <xdr:sp macro="" textlink="">
      <xdr:nvSpPr>
        <xdr:cNvPr id="14609" name="AutoShape 1" hidden="1"/>
        <xdr:cNvSpPr>
          <a:spLocks noChangeAspect="1" noChangeArrowheads="1"/>
        </xdr:cNvSpPr>
      </xdr:nvSpPr>
      <xdr:spPr bwMode="auto">
        <a:xfrm>
          <a:off x="957532" y="605826"/>
          <a:ext cx="18963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1896339</xdr:colOff>
      <xdr:row>4</xdr:row>
      <xdr:rowOff>238126</xdr:rowOff>
    </xdr:to>
    <xdr:sp macro="" textlink="">
      <xdr:nvSpPr>
        <xdr:cNvPr id="14610" name="AutoShape 1" hidden="1"/>
        <xdr:cNvSpPr>
          <a:spLocks noChangeAspect="1" noChangeArrowheads="1"/>
        </xdr:cNvSpPr>
      </xdr:nvSpPr>
      <xdr:spPr bwMode="auto">
        <a:xfrm>
          <a:off x="957532" y="567726"/>
          <a:ext cx="18963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1896339</xdr:colOff>
      <xdr:row>4</xdr:row>
      <xdr:rowOff>238126</xdr:rowOff>
    </xdr:to>
    <xdr:sp macro="" textlink="">
      <xdr:nvSpPr>
        <xdr:cNvPr id="14611" name="AutoShape 1" hidden="1"/>
        <xdr:cNvSpPr>
          <a:spLocks noChangeAspect="1" noChangeArrowheads="1"/>
        </xdr:cNvSpPr>
      </xdr:nvSpPr>
      <xdr:spPr bwMode="auto">
        <a:xfrm>
          <a:off x="957532" y="567726"/>
          <a:ext cx="18963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1930976</xdr:colOff>
      <xdr:row>4</xdr:row>
      <xdr:rowOff>238126</xdr:rowOff>
    </xdr:to>
    <xdr:sp macro="" textlink="">
      <xdr:nvSpPr>
        <xdr:cNvPr id="14612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1896339</xdr:colOff>
      <xdr:row>4</xdr:row>
      <xdr:rowOff>276226</xdr:rowOff>
    </xdr:to>
    <xdr:sp macro="" textlink="">
      <xdr:nvSpPr>
        <xdr:cNvPr id="14613" name="AutoShape 1" hidden="1"/>
        <xdr:cNvSpPr>
          <a:spLocks noChangeAspect="1" noChangeArrowheads="1"/>
        </xdr:cNvSpPr>
      </xdr:nvSpPr>
      <xdr:spPr bwMode="auto">
        <a:xfrm>
          <a:off x="957532" y="605826"/>
          <a:ext cx="18963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2007176</xdr:colOff>
      <xdr:row>4</xdr:row>
      <xdr:rowOff>238126</xdr:rowOff>
    </xdr:to>
    <xdr:sp macro="" textlink="">
      <xdr:nvSpPr>
        <xdr:cNvPr id="14614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1924914</xdr:colOff>
      <xdr:row>4</xdr:row>
      <xdr:rowOff>276226</xdr:rowOff>
    </xdr:to>
    <xdr:sp macro="" textlink="">
      <xdr:nvSpPr>
        <xdr:cNvPr id="14615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61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61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2007176</xdr:colOff>
      <xdr:row>4</xdr:row>
      <xdr:rowOff>238126</xdr:rowOff>
    </xdr:to>
    <xdr:sp macro="" textlink="">
      <xdr:nvSpPr>
        <xdr:cNvPr id="14618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1924914</xdr:colOff>
      <xdr:row>4</xdr:row>
      <xdr:rowOff>276226</xdr:rowOff>
    </xdr:to>
    <xdr:sp macro="" textlink="">
      <xdr:nvSpPr>
        <xdr:cNvPr id="14619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620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621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622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623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624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625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626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627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62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62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630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631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632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633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634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635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636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637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638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639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64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64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642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643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1930979</xdr:colOff>
      <xdr:row>4</xdr:row>
      <xdr:rowOff>238126</xdr:rowOff>
    </xdr:to>
    <xdr:sp macro="" textlink="">
      <xdr:nvSpPr>
        <xdr:cNvPr id="14644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1896342</xdr:colOff>
      <xdr:row>4</xdr:row>
      <xdr:rowOff>276226</xdr:rowOff>
    </xdr:to>
    <xdr:sp macro="" textlink="">
      <xdr:nvSpPr>
        <xdr:cNvPr id="14645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1896342</xdr:colOff>
      <xdr:row>4</xdr:row>
      <xdr:rowOff>238126</xdr:rowOff>
    </xdr:to>
    <xdr:sp macro="" textlink="">
      <xdr:nvSpPr>
        <xdr:cNvPr id="14646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1896342</xdr:colOff>
      <xdr:row>4</xdr:row>
      <xdr:rowOff>238126</xdr:rowOff>
    </xdr:to>
    <xdr:sp macro="" textlink="">
      <xdr:nvSpPr>
        <xdr:cNvPr id="14647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1930979</xdr:colOff>
      <xdr:row>4</xdr:row>
      <xdr:rowOff>238126</xdr:rowOff>
    </xdr:to>
    <xdr:sp macro="" textlink="">
      <xdr:nvSpPr>
        <xdr:cNvPr id="14648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1896342</xdr:colOff>
      <xdr:row>4</xdr:row>
      <xdr:rowOff>276226</xdr:rowOff>
    </xdr:to>
    <xdr:sp macro="" textlink="">
      <xdr:nvSpPr>
        <xdr:cNvPr id="14649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2007179</xdr:colOff>
      <xdr:row>4</xdr:row>
      <xdr:rowOff>238126</xdr:rowOff>
    </xdr:to>
    <xdr:sp macro="" textlink="">
      <xdr:nvSpPr>
        <xdr:cNvPr id="14650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1924917</xdr:colOff>
      <xdr:row>4</xdr:row>
      <xdr:rowOff>276226</xdr:rowOff>
    </xdr:to>
    <xdr:sp macro="" textlink="">
      <xdr:nvSpPr>
        <xdr:cNvPr id="14651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65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65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2007179</xdr:colOff>
      <xdr:row>4</xdr:row>
      <xdr:rowOff>238126</xdr:rowOff>
    </xdr:to>
    <xdr:sp macro="" textlink="">
      <xdr:nvSpPr>
        <xdr:cNvPr id="14654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1924917</xdr:colOff>
      <xdr:row>4</xdr:row>
      <xdr:rowOff>276226</xdr:rowOff>
    </xdr:to>
    <xdr:sp macro="" textlink="">
      <xdr:nvSpPr>
        <xdr:cNvPr id="14655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656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657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658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659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660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661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662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663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66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66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666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667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668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669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670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671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672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673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674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675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67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67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678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679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680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681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682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683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684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685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686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687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68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68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690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691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692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693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694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695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696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697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698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699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0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0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702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703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704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705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706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707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708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709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710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711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1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1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714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715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716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717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718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719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720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721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722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723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2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2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726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727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728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729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730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731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732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733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734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735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3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3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738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739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740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741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742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743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744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745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746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747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74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74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750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751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752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753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754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755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756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757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758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759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76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76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762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763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764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765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766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767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768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769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770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771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77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77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774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775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776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777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778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779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780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781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782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783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8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8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786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787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788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789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790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791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792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1896341</xdr:colOff>
      <xdr:row>15</xdr:row>
      <xdr:rowOff>300106</xdr:rowOff>
    </xdr:to>
    <xdr:sp macro="" textlink="">
      <xdr:nvSpPr>
        <xdr:cNvPr id="14793" name="AutoShape 1" hidden="1"/>
        <xdr:cNvSpPr>
          <a:spLocks noChangeAspect="1" noChangeArrowheads="1"/>
        </xdr:cNvSpPr>
      </xdr:nvSpPr>
      <xdr:spPr bwMode="auto">
        <a:xfrm>
          <a:off x="957532" y="4037162"/>
          <a:ext cx="1896341" cy="921208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794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795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9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79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798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  <xdr:txBody>
        <a:bodyPr/>
        <a:lstStyle/>
        <a:p>
          <a:endParaRPr lang="pt-BR"/>
        </a:p>
      </xdr:txBody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799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800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801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802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803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804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805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806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807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80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80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810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811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812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813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814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815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816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817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81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81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820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821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822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823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824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825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826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827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828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829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83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83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832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833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1930976</xdr:colOff>
      <xdr:row>4</xdr:row>
      <xdr:rowOff>238126</xdr:rowOff>
    </xdr:to>
    <xdr:sp macro="" textlink="">
      <xdr:nvSpPr>
        <xdr:cNvPr id="14834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1896339</xdr:colOff>
      <xdr:row>4</xdr:row>
      <xdr:rowOff>276226</xdr:rowOff>
    </xdr:to>
    <xdr:sp macro="" textlink="">
      <xdr:nvSpPr>
        <xdr:cNvPr id="14835" name="AutoShape 1" hidden="1"/>
        <xdr:cNvSpPr>
          <a:spLocks noChangeAspect="1" noChangeArrowheads="1"/>
        </xdr:cNvSpPr>
      </xdr:nvSpPr>
      <xdr:spPr bwMode="auto">
        <a:xfrm>
          <a:off x="957532" y="605826"/>
          <a:ext cx="18963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1896339</xdr:colOff>
      <xdr:row>4</xdr:row>
      <xdr:rowOff>238126</xdr:rowOff>
    </xdr:to>
    <xdr:sp macro="" textlink="">
      <xdr:nvSpPr>
        <xdr:cNvPr id="14836" name="AutoShape 1" hidden="1"/>
        <xdr:cNvSpPr>
          <a:spLocks noChangeAspect="1" noChangeArrowheads="1"/>
        </xdr:cNvSpPr>
      </xdr:nvSpPr>
      <xdr:spPr bwMode="auto">
        <a:xfrm>
          <a:off x="957532" y="567726"/>
          <a:ext cx="18963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1896339</xdr:colOff>
      <xdr:row>4</xdr:row>
      <xdr:rowOff>238126</xdr:rowOff>
    </xdr:to>
    <xdr:sp macro="" textlink="">
      <xdr:nvSpPr>
        <xdr:cNvPr id="14837" name="AutoShape 1" hidden="1"/>
        <xdr:cNvSpPr>
          <a:spLocks noChangeAspect="1" noChangeArrowheads="1"/>
        </xdr:cNvSpPr>
      </xdr:nvSpPr>
      <xdr:spPr bwMode="auto">
        <a:xfrm>
          <a:off x="957532" y="567726"/>
          <a:ext cx="18963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1930976</xdr:colOff>
      <xdr:row>4</xdr:row>
      <xdr:rowOff>238126</xdr:rowOff>
    </xdr:to>
    <xdr:sp macro="" textlink="">
      <xdr:nvSpPr>
        <xdr:cNvPr id="14838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1896339</xdr:colOff>
      <xdr:row>4</xdr:row>
      <xdr:rowOff>276226</xdr:rowOff>
    </xdr:to>
    <xdr:sp macro="" textlink="">
      <xdr:nvSpPr>
        <xdr:cNvPr id="14839" name="AutoShape 1" hidden="1"/>
        <xdr:cNvSpPr>
          <a:spLocks noChangeAspect="1" noChangeArrowheads="1"/>
        </xdr:cNvSpPr>
      </xdr:nvSpPr>
      <xdr:spPr bwMode="auto">
        <a:xfrm>
          <a:off x="957532" y="605826"/>
          <a:ext cx="18963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2007176</xdr:colOff>
      <xdr:row>4</xdr:row>
      <xdr:rowOff>238126</xdr:rowOff>
    </xdr:to>
    <xdr:sp macro="" textlink="">
      <xdr:nvSpPr>
        <xdr:cNvPr id="14840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1924914</xdr:colOff>
      <xdr:row>4</xdr:row>
      <xdr:rowOff>276226</xdr:rowOff>
    </xdr:to>
    <xdr:sp macro="" textlink="">
      <xdr:nvSpPr>
        <xdr:cNvPr id="14841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84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1924914</xdr:colOff>
      <xdr:row>4</xdr:row>
      <xdr:rowOff>238126</xdr:rowOff>
    </xdr:to>
    <xdr:sp macro="" textlink="">
      <xdr:nvSpPr>
        <xdr:cNvPr id="1484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2007176</xdr:colOff>
      <xdr:row>4</xdr:row>
      <xdr:rowOff>238126</xdr:rowOff>
    </xdr:to>
    <xdr:sp macro="" textlink="">
      <xdr:nvSpPr>
        <xdr:cNvPr id="14844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1924914</xdr:colOff>
      <xdr:row>4</xdr:row>
      <xdr:rowOff>276226</xdr:rowOff>
    </xdr:to>
    <xdr:sp macro="" textlink="">
      <xdr:nvSpPr>
        <xdr:cNvPr id="14845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846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847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848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849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850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851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852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853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85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85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856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857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858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859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860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861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862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863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864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865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86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86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868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869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1930979</xdr:colOff>
      <xdr:row>4</xdr:row>
      <xdr:rowOff>238126</xdr:rowOff>
    </xdr:to>
    <xdr:sp macro="" textlink="">
      <xdr:nvSpPr>
        <xdr:cNvPr id="14870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1896342</xdr:colOff>
      <xdr:row>4</xdr:row>
      <xdr:rowOff>276226</xdr:rowOff>
    </xdr:to>
    <xdr:sp macro="" textlink="">
      <xdr:nvSpPr>
        <xdr:cNvPr id="14871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1896342</xdr:colOff>
      <xdr:row>4</xdr:row>
      <xdr:rowOff>238126</xdr:rowOff>
    </xdr:to>
    <xdr:sp macro="" textlink="">
      <xdr:nvSpPr>
        <xdr:cNvPr id="14872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1896342</xdr:colOff>
      <xdr:row>4</xdr:row>
      <xdr:rowOff>238126</xdr:rowOff>
    </xdr:to>
    <xdr:sp macro="" textlink="">
      <xdr:nvSpPr>
        <xdr:cNvPr id="14873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1930979</xdr:colOff>
      <xdr:row>4</xdr:row>
      <xdr:rowOff>238126</xdr:rowOff>
    </xdr:to>
    <xdr:sp macro="" textlink="">
      <xdr:nvSpPr>
        <xdr:cNvPr id="14874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1896342</xdr:colOff>
      <xdr:row>4</xdr:row>
      <xdr:rowOff>276226</xdr:rowOff>
    </xdr:to>
    <xdr:sp macro="" textlink="">
      <xdr:nvSpPr>
        <xdr:cNvPr id="14875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2007179</xdr:colOff>
      <xdr:row>4</xdr:row>
      <xdr:rowOff>238126</xdr:rowOff>
    </xdr:to>
    <xdr:sp macro="" textlink="">
      <xdr:nvSpPr>
        <xdr:cNvPr id="14876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1924917</xdr:colOff>
      <xdr:row>4</xdr:row>
      <xdr:rowOff>276226</xdr:rowOff>
    </xdr:to>
    <xdr:sp macro="" textlink="">
      <xdr:nvSpPr>
        <xdr:cNvPr id="14877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87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1924917</xdr:colOff>
      <xdr:row>4</xdr:row>
      <xdr:rowOff>238126</xdr:rowOff>
    </xdr:to>
    <xdr:sp macro="" textlink="">
      <xdr:nvSpPr>
        <xdr:cNvPr id="1487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2007179</xdr:colOff>
      <xdr:row>4</xdr:row>
      <xdr:rowOff>238126</xdr:rowOff>
    </xdr:to>
    <xdr:sp macro="" textlink="">
      <xdr:nvSpPr>
        <xdr:cNvPr id="14880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1924917</xdr:colOff>
      <xdr:row>4</xdr:row>
      <xdr:rowOff>276226</xdr:rowOff>
    </xdr:to>
    <xdr:sp macro="" textlink="">
      <xdr:nvSpPr>
        <xdr:cNvPr id="14881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882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883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884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885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886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887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888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889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89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89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892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893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894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895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896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897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898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899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900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901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0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0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904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905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906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907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908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909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910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911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912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913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91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91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916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917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918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919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920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921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922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923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924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925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2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2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928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929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930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931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932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933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934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935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936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937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3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3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940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941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942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943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944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945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946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947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948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949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5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5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952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953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954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955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956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957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958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959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960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961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6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6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964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965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966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967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968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969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970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971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972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973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97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97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976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977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978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979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980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4981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4982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4983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984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985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98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498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4988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4989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990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991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992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4993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4994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4995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4996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4997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9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499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000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001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002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003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004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005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006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007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008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009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01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01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012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013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1937996</xdr:colOff>
      <xdr:row>4</xdr:row>
      <xdr:rowOff>238126</xdr:rowOff>
    </xdr:to>
    <xdr:sp macro="" textlink="">
      <xdr:nvSpPr>
        <xdr:cNvPr id="15014" name="AutoShape 1" hidden="1"/>
        <xdr:cNvSpPr>
          <a:spLocks noChangeAspect="1" noChangeArrowheads="1"/>
        </xdr:cNvSpPr>
      </xdr:nvSpPr>
      <xdr:spPr bwMode="auto">
        <a:xfrm>
          <a:off x="957532" y="567726"/>
          <a:ext cx="19379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1903359</xdr:colOff>
      <xdr:row>4</xdr:row>
      <xdr:rowOff>276226</xdr:rowOff>
    </xdr:to>
    <xdr:sp macro="" textlink="">
      <xdr:nvSpPr>
        <xdr:cNvPr id="15015" name="AutoShape 1" hidden="1"/>
        <xdr:cNvSpPr>
          <a:spLocks noChangeAspect="1" noChangeArrowheads="1"/>
        </xdr:cNvSpPr>
      </xdr:nvSpPr>
      <xdr:spPr bwMode="auto">
        <a:xfrm>
          <a:off x="957532" y="605826"/>
          <a:ext cx="190335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1903359</xdr:colOff>
      <xdr:row>4</xdr:row>
      <xdr:rowOff>238126</xdr:rowOff>
    </xdr:to>
    <xdr:sp macro="" textlink="">
      <xdr:nvSpPr>
        <xdr:cNvPr id="15016" name="AutoShape 1" hidden="1"/>
        <xdr:cNvSpPr>
          <a:spLocks noChangeAspect="1" noChangeArrowheads="1"/>
        </xdr:cNvSpPr>
      </xdr:nvSpPr>
      <xdr:spPr bwMode="auto">
        <a:xfrm>
          <a:off x="957532" y="567726"/>
          <a:ext cx="190335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1903359</xdr:colOff>
      <xdr:row>4</xdr:row>
      <xdr:rowOff>238126</xdr:rowOff>
    </xdr:to>
    <xdr:sp macro="" textlink="">
      <xdr:nvSpPr>
        <xdr:cNvPr id="15017" name="AutoShape 1" hidden="1"/>
        <xdr:cNvSpPr>
          <a:spLocks noChangeAspect="1" noChangeArrowheads="1"/>
        </xdr:cNvSpPr>
      </xdr:nvSpPr>
      <xdr:spPr bwMode="auto">
        <a:xfrm>
          <a:off x="957532" y="567726"/>
          <a:ext cx="190335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1937996</xdr:colOff>
      <xdr:row>4</xdr:row>
      <xdr:rowOff>238126</xdr:rowOff>
    </xdr:to>
    <xdr:sp macro="" textlink="">
      <xdr:nvSpPr>
        <xdr:cNvPr id="15018" name="AutoShape 1" hidden="1"/>
        <xdr:cNvSpPr>
          <a:spLocks noChangeAspect="1" noChangeArrowheads="1"/>
        </xdr:cNvSpPr>
      </xdr:nvSpPr>
      <xdr:spPr bwMode="auto">
        <a:xfrm>
          <a:off x="957532" y="567726"/>
          <a:ext cx="19379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1903359</xdr:colOff>
      <xdr:row>4</xdr:row>
      <xdr:rowOff>276226</xdr:rowOff>
    </xdr:to>
    <xdr:sp macro="" textlink="">
      <xdr:nvSpPr>
        <xdr:cNvPr id="15019" name="AutoShape 1" hidden="1"/>
        <xdr:cNvSpPr>
          <a:spLocks noChangeAspect="1" noChangeArrowheads="1"/>
        </xdr:cNvSpPr>
      </xdr:nvSpPr>
      <xdr:spPr bwMode="auto">
        <a:xfrm>
          <a:off x="957532" y="605826"/>
          <a:ext cx="190335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2014196</xdr:colOff>
      <xdr:row>4</xdr:row>
      <xdr:rowOff>238126</xdr:rowOff>
    </xdr:to>
    <xdr:sp macro="" textlink="">
      <xdr:nvSpPr>
        <xdr:cNvPr id="15020" name="AutoShape 1" hidden="1"/>
        <xdr:cNvSpPr>
          <a:spLocks noChangeAspect="1" noChangeArrowheads="1"/>
        </xdr:cNvSpPr>
      </xdr:nvSpPr>
      <xdr:spPr bwMode="auto">
        <a:xfrm>
          <a:off x="957532" y="567726"/>
          <a:ext cx="20141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1931934</xdr:colOff>
      <xdr:row>4</xdr:row>
      <xdr:rowOff>276226</xdr:rowOff>
    </xdr:to>
    <xdr:sp macro="" textlink="">
      <xdr:nvSpPr>
        <xdr:cNvPr id="15021" name="AutoShape 1" hidden="1"/>
        <xdr:cNvSpPr>
          <a:spLocks noChangeAspect="1" noChangeArrowheads="1"/>
        </xdr:cNvSpPr>
      </xdr:nvSpPr>
      <xdr:spPr bwMode="auto">
        <a:xfrm>
          <a:off x="957532" y="605826"/>
          <a:ext cx="19319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1931934</xdr:colOff>
      <xdr:row>4</xdr:row>
      <xdr:rowOff>238126</xdr:rowOff>
    </xdr:to>
    <xdr:sp macro="" textlink="">
      <xdr:nvSpPr>
        <xdr:cNvPr id="15022" name="AutoShape 1" hidden="1"/>
        <xdr:cNvSpPr>
          <a:spLocks noChangeAspect="1" noChangeArrowheads="1"/>
        </xdr:cNvSpPr>
      </xdr:nvSpPr>
      <xdr:spPr bwMode="auto">
        <a:xfrm>
          <a:off x="957532" y="567726"/>
          <a:ext cx="19319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1931934</xdr:colOff>
      <xdr:row>4</xdr:row>
      <xdr:rowOff>238126</xdr:rowOff>
    </xdr:to>
    <xdr:sp macro="" textlink="">
      <xdr:nvSpPr>
        <xdr:cNvPr id="15023" name="AutoShape 1" hidden="1"/>
        <xdr:cNvSpPr>
          <a:spLocks noChangeAspect="1" noChangeArrowheads="1"/>
        </xdr:cNvSpPr>
      </xdr:nvSpPr>
      <xdr:spPr bwMode="auto">
        <a:xfrm>
          <a:off x="957532" y="567726"/>
          <a:ext cx="19319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2014196</xdr:colOff>
      <xdr:row>4</xdr:row>
      <xdr:rowOff>238126</xdr:rowOff>
    </xdr:to>
    <xdr:sp macro="" textlink="">
      <xdr:nvSpPr>
        <xdr:cNvPr id="15024" name="AutoShape 1" hidden="1"/>
        <xdr:cNvSpPr>
          <a:spLocks noChangeAspect="1" noChangeArrowheads="1"/>
        </xdr:cNvSpPr>
      </xdr:nvSpPr>
      <xdr:spPr bwMode="auto">
        <a:xfrm>
          <a:off x="957532" y="567726"/>
          <a:ext cx="20141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1931934</xdr:colOff>
      <xdr:row>4</xdr:row>
      <xdr:rowOff>276226</xdr:rowOff>
    </xdr:to>
    <xdr:sp macro="" textlink="">
      <xdr:nvSpPr>
        <xdr:cNvPr id="15025" name="AutoShape 1" hidden="1"/>
        <xdr:cNvSpPr>
          <a:spLocks noChangeAspect="1" noChangeArrowheads="1"/>
        </xdr:cNvSpPr>
      </xdr:nvSpPr>
      <xdr:spPr bwMode="auto">
        <a:xfrm>
          <a:off x="957532" y="605826"/>
          <a:ext cx="19319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1937996</xdr:colOff>
      <xdr:row>4</xdr:row>
      <xdr:rowOff>238126</xdr:rowOff>
    </xdr:to>
    <xdr:sp macro="" textlink="">
      <xdr:nvSpPr>
        <xdr:cNvPr id="15026" name="AutoShape 1" hidden="1"/>
        <xdr:cNvSpPr>
          <a:spLocks noChangeAspect="1" noChangeArrowheads="1"/>
        </xdr:cNvSpPr>
      </xdr:nvSpPr>
      <xdr:spPr bwMode="auto">
        <a:xfrm>
          <a:off x="957532" y="567726"/>
          <a:ext cx="19379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1903359</xdr:colOff>
      <xdr:row>4</xdr:row>
      <xdr:rowOff>276226</xdr:rowOff>
    </xdr:to>
    <xdr:sp macro="" textlink="">
      <xdr:nvSpPr>
        <xdr:cNvPr id="15027" name="AutoShape 1" hidden="1"/>
        <xdr:cNvSpPr>
          <a:spLocks noChangeAspect="1" noChangeArrowheads="1"/>
        </xdr:cNvSpPr>
      </xdr:nvSpPr>
      <xdr:spPr bwMode="auto">
        <a:xfrm>
          <a:off x="957532" y="605826"/>
          <a:ext cx="190335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1903359</xdr:colOff>
      <xdr:row>4</xdr:row>
      <xdr:rowOff>238126</xdr:rowOff>
    </xdr:to>
    <xdr:sp macro="" textlink="">
      <xdr:nvSpPr>
        <xdr:cNvPr id="15028" name="AutoShape 1" hidden="1"/>
        <xdr:cNvSpPr>
          <a:spLocks noChangeAspect="1" noChangeArrowheads="1"/>
        </xdr:cNvSpPr>
      </xdr:nvSpPr>
      <xdr:spPr bwMode="auto">
        <a:xfrm>
          <a:off x="957532" y="567726"/>
          <a:ext cx="190335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1903359</xdr:colOff>
      <xdr:row>4</xdr:row>
      <xdr:rowOff>238126</xdr:rowOff>
    </xdr:to>
    <xdr:sp macro="" textlink="">
      <xdr:nvSpPr>
        <xdr:cNvPr id="15029" name="AutoShape 1" hidden="1"/>
        <xdr:cNvSpPr>
          <a:spLocks noChangeAspect="1" noChangeArrowheads="1"/>
        </xdr:cNvSpPr>
      </xdr:nvSpPr>
      <xdr:spPr bwMode="auto">
        <a:xfrm>
          <a:off x="957532" y="567726"/>
          <a:ext cx="190335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1937996</xdr:colOff>
      <xdr:row>4</xdr:row>
      <xdr:rowOff>238126</xdr:rowOff>
    </xdr:to>
    <xdr:sp macro="" textlink="">
      <xdr:nvSpPr>
        <xdr:cNvPr id="15030" name="AutoShape 1" hidden="1"/>
        <xdr:cNvSpPr>
          <a:spLocks noChangeAspect="1" noChangeArrowheads="1"/>
        </xdr:cNvSpPr>
      </xdr:nvSpPr>
      <xdr:spPr bwMode="auto">
        <a:xfrm>
          <a:off x="957532" y="567726"/>
          <a:ext cx="19379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204355</xdr:rowOff>
    </xdr:from>
    <xdr:to>
      <xdr:col>2</xdr:col>
      <xdr:colOff>1903359</xdr:colOff>
      <xdr:row>4</xdr:row>
      <xdr:rowOff>185306</xdr:rowOff>
    </xdr:to>
    <xdr:sp macro="" textlink="">
      <xdr:nvSpPr>
        <xdr:cNvPr id="15031" name="AutoShape 1" hidden="1"/>
        <xdr:cNvSpPr>
          <a:spLocks noChangeAspect="1" noChangeArrowheads="1"/>
        </xdr:cNvSpPr>
      </xdr:nvSpPr>
      <xdr:spPr bwMode="auto">
        <a:xfrm>
          <a:off x="957532" y="514906"/>
          <a:ext cx="190335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2014196</xdr:colOff>
      <xdr:row>4</xdr:row>
      <xdr:rowOff>238126</xdr:rowOff>
    </xdr:to>
    <xdr:sp macro="" textlink="">
      <xdr:nvSpPr>
        <xdr:cNvPr id="15032" name="AutoShape 1" hidden="1"/>
        <xdr:cNvSpPr>
          <a:spLocks noChangeAspect="1" noChangeArrowheads="1"/>
        </xdr:cNvSpPr>
      </xdr:nvSpPr>
      <xdr:spPr bwMode="auto">
        <a:xfrm>
          <a:off x="957532" y="567726"/>
          <a:ext cx="20141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1931934</xdr:colOff>
      <xdr:row>4</xdr:row>
      <xdr:rowOff>276226</xdr:rowOff>
    </xdr:to>
    <xdr:sp macro="" textlink="">
      <xdr:nvSpPr>
        <xdr:cNvPr id="15033" name="AutoShape 1" hidden="1"/>
        <xdr:cNvSpPr>
          <a:spLocks noChangeAspect="1" noChangeArrowheads="1"/>
        </xdr:cNvSpPr>
      </xdr:nvSpPr>
      <xdr:spPr bwMode="auto">
        <a:xfrm>
          <a:off x="957532" y="605826"/>
          <a:ext cx="19319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1931934</xdr:colOff>
      <xdr:row>4</xdr:row>
      <xdr:rowOff>238126</xdr:rowOff>
    </xdr:to>
    <xdr:sp macro="" textlink="">
      <xdr:nvSpPr>
        <xdr:cNvPr id="15034" name="AutoShape 1" hidden="1"/>
        <xdr:cNvSpPr>
          <a:spLocks noChangeAspect="1" noChangeArrowheads="1"/>
        </xdr:cNvSpPr>
      </xdr:nvSpPr>
      <xdr:spPr bwMode="auto">
        <a:xfrm>
          <a:off x="957532" y="567726"/>
          <a:ext cx="19319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1931934</xdr:colOff>
      <xdr:row>4</xdr:row>
      <xdr:rowOff>238126</xdr:rowOff>
    </xdr:to>
    <xdr:sp macro="" textlink="">
      <xdr:nvSpPr>
        <xdr:cNvPr id="15035" name="AutoShape 1" hidden="1"/>
        <xdr:cNvSpPr>
          <a:spLocks noChangeAspect="1" noChangeArrowheads="1"/>
        </xdr:cNvSpPr>
      </xdr:nvSpPr>
      <xdr:spPr bwMode="auto">
        <a:xfrm>
          <a:off x="957532" y="567726"/>
          <a:ext cx="19319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2014196</xdr:colOff>
      <xdr:row>4</xdr:row>
      <xdr:rowOff>238126</xdr:rowOff>
    </xdr:to>
    <xdr:sp macro="" textlink="">
      <xdr:nvSpPr>
        <xdr:cNvPr id="15036" name="AutoShape 1" hidden="1"/>
        <xdr:cNvSpPr>
          <a:spLocks noChangeAspect="1" noChangeArrowheads="1"/>
        </xdr:cNvSpPr>
      </xdr:nvSpPr>
      <xdr:spPr bwMode="auto">
        <a:xfrm>
          <a:off x="957532" y="567726"/>
          <a:ext cx="20141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1931934</xdr:colOff>
      <xdr:row>4</xdr:row>
      <xdr:rowOff>276226</xdr:rowOff>
    </xdr:to>
    <xdr:sp macro="" textlink="">
      <xdr:nvSpPr>
        <xdr:cNvPr id="15037" name="AutoShape 1" hidden="1"/>
        <xdr:cNvSpPr>
          <a:spLocks noChangeAspect="1" noChangeArrowheads="1"/>
        </xdr:cNvSpPr>
      </xdr:nvSpPr>
      <xdr:spPr bwMode="auto">
        <a:xfrm>
          <a:off x="957532" y="605826"/>
          <a:ext cx="19319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038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039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040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041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042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043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044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045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04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04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048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049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5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5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5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5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5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5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5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5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5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5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6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6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6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6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6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6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6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6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6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6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7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7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7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7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7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7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7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7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7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7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8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8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8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8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8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8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8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8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8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8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9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091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092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9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9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9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9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9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9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09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0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0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0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0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0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0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0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0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0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0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1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1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1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1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1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1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1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1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1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1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2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2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2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238125</xdr:rowOff>
    </xdr:from>
    <xdr:to>
      <xdr:col>2</xdr:col>
      <xdr:colOff>2007177</xdr:colOff>
      <xdr:row>4</xdr:row>
      <xdr:rowOff>219076</xdr:rowOff>
    </xdr:to>
    <xdr:sp macro="" textlink="">
      <xdr:nvSpPr>
        <xdr:cNvPr id="15123" name="AutoShape 1" hidden="1"/>
        <xdr:cNvSpPr>
          <a:spLocks noChangeAspect="1" noChangeArrowheads="1"/>
        </xdr:cNvSpPr>
      </xdr:nvSpPr>
      <xdr:spPr bwMode="auto">
        <a:xfrm>
          <a:off x="957532" y="54867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124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125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126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127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128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129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130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131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132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3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3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135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136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137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138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139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140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141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142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143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144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4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4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147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148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149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150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151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152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153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154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155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156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5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5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159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160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161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162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163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164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165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166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167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168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6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17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171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172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173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174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7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7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7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7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7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8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8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8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8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8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8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8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8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8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8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9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9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9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9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9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9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9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9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9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19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0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0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0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0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0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0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0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0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0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0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1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1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1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1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1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1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216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5217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218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5219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2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2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2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2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2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2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2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2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2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2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3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3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3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3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3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3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3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3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3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3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4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4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4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4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4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4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4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4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4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4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5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5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5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5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5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5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5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5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5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5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26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261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262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263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264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6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6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6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6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6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7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7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7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7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7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7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7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7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7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7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8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8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8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8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8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8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8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8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8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8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9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9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9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9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9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9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9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9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9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29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0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0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0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0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0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0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306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307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308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309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1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1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1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1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1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1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1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1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1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1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2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2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2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2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2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2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2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2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2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2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3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3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3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3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3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3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3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3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3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3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4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4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4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4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4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4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4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4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4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4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5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351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352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353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354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5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5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5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5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5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6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6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6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6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6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6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6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6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6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6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7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7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7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7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7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7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7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7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7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7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8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8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8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8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8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8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8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8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8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8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9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9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9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9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9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39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396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397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398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399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0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0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0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0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0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0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0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0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0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0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1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1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1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1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1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1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1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1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1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1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2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2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2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2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2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2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2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2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2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2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3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3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3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3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3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3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3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3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3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3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44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441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442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443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5444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4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4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4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4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4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5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5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5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5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5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5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5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5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5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5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6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6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6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6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6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6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6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6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6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6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7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7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7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7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7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7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7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7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7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7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8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8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8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8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8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8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486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5487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488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5489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9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9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9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9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9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9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9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9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9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49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0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0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0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0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0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0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0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0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0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0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1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1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1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1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1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1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1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1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1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1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2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2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2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2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2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2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2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2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2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2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3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531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5532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533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1106632</xdr:colOff>
      <xdr:row>4</xdr:row>
      <xdr:rowOff>238126</xdr:rowOff>
    </xdr:to>
    <xdr:sp macro="" textlink="">
      <xdr:nvSpPr>
        <xdr:cNvPr id="15534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535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536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537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538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539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540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541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542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54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54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545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546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547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548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549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550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551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552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553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554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5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55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557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558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559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560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561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562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563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564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565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566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56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56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569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570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571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572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573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574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575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576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577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578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57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58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581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582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583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584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585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586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587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588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589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590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59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59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593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594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595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596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597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598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599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600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601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602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60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60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605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606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607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608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609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610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611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612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613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614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61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61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617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618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619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620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621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622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623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624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625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626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62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62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629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630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631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632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633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634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635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636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637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638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63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64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641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642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643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644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645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646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647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648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649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650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65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65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653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654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655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656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657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658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659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660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661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662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66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66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665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666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667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668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669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670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671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672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673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674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67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67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677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678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679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680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681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682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683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684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685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686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68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68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689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690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691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692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693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694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695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696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697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698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699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700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701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702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703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704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705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706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707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708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709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710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711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712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713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1924916</xdr:colOff>
      <xdr:row>4</xdr:row>
      <xdr:rowOff>228601</xdr:rowOff>
    </xdr:to>
    <xdr:sp macro="" textlink="">
      <xdr:nvSpPr>
        <xdr:cNvPr id="15714" name="AutoShape 1" hidden="1"/>
        <xdr:cNvSpPr>
          <a:spLocks noChangeAspect="1" noChangeArrowheads="1"/>
        </xdr:cNvSpPr>
      </xdr:nvSpPr>
      <xdr:spPr bwMode="auto">
        <a:xfrm>
          <a:off x="957532" y="558201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715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716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717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718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719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720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721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722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723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724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725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726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727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728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729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1896340</xdr:colOff>
      <xdr:row>4</xdr:row>
      <xdr:rowOff>238126</xdr:rowOff>
    </xdr:to>
    <xdr:sp macro="" textlink="">
      <xdr:nvSpPr>
        <xdr:cNvPr id="15730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1930977</xdr:colOff>
      <xdr:row>4</xdr:row>
      <xdr:rowOff>238126</xdr:rowOff>
    </xdr:to>
    <xdr:sp macro="" textlink="">
      <xdr:nvSpPr>
        <xdr:cNvPr id="15731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1896340</xdr:colOff>
      <xdr:row>4</xdr:row>
      <xdr:rowOff>276226</xdr:rowOff>
    </xdr:to>
    <xdr:sp macro="" textlink="">
      <xdr:nvSpPr>
        <xdr:cNvPr id="15732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733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734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735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1924915</xdr:colOff>
      <xdr:row>4</xdr:row>
      <xdr:rowOff>238126</xdr:rowOff>
    </xdr:to>
    <xdr:sp macro="" textlink="">
      <xdr:nvSpPr>
        <xdr:cNvPr id="15736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2007177</xdr:colOff>
      <xdr:row>4</xdr:row>
      <xdr:rowOff>238126</xdr:rowOff>
    </xdr:to>
    <xdr:sp macro="" textlink="">
      <xdr:nvSpPr>
        <xdr:cNvPr id="15737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1924915</xdr:colOff>
      <xdr:row>4</xdr:row>
      <xdr:rowOff>276226</xdr:rowOff>
    </xdr:to>
    <xdr:sp macro="" textlink="">
      <xdr:nvSpPr>
        <xdr:cNvPr id="15738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739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740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741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1896341</xdr:colOff>
      <xdr:row>4</xdr:row>
      <xdr:rowOff>238126</xdr:rowOff>
    </xdr:to>
    <xdr:sp macro="" textlink="">
      <xdr:nvSpPr>
        <xdr:cNvPr id="15742" name="AutoShape 1" hidden="1"/>
        <xdr:cNvSpPr>
          <a:spLocks noChangeAspect="1" noChangeArrowheads="1"/>
        </xdr:cNvSpPr>
      </xdr:nvSpPr>
      <xdr:spPr bwMode="auto">
        <a:xfrm>
          <a:off x="957532" y="5677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1930978</xdr:colOff>
      <xdr:row>4</xdr:row>
      <xdr:rowOff>238126</xdr:rowOff>
    </xdr:to>
    <xdr:sp macro="" textlink="">
      <xdr:nvSpPr>
        <xdr:cNvPr id="15743" name="AutoShape 1" hidden="1"/>
        <xdr:cNvSpPr>
          <a:spLocks noChangeAspect="1" noChangeArrowheads="1"/>
        </xdr:cNvSpPr>
      </xdr:nvSpPr>
      <xdr:spPr bwMode="auto">
        <a:xfrm>
          <a:off x="957532" y="567726"/>
          <a:ext cx="19309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1896341</xdr:colOff>
      <xdr:row>4</xdr:row>
      <xdr:rowOff>276226</xdr:rowOff>
    </xdr:to>
    <xdr:sp macro="" textlink="">
      <xdr:nvSpPr>
        <xdr:cNvPr id="15744" name="AutoShape 1" hidden="1"/>
        <xdr:cNvSpPr>
          <a:spLocks noChangeAspect="1" noChangeArrowheads="1"/>
        </xdr:cNvSpPr>
      </xdr:nvSpPr>
      <xdr:spPr bwMode="auto">
        <a:xfrm>
          <a:off x="957532" y="605826"/>
          <a:ext cx="189634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2007178</xdr:colOff>
      <xdr:row>4</xdr:row>
      <xdr:rowOff>238126</xdr:rowOff>
    </xdr:to>
    <xdr:sp macro="" textlink="">
      <xdr:nvSpPr>
        <xdr:cNvPr id="15745" name="AutoShape 1" hidden="1"/>
        <xdr:cNvSpPr>
          <a:spLocks noChangeAspect="1" noChangeArrowheads="1"/>
        </xdr:cNvSpPr>
      </xdr:nvSpPr>
      <xdr:spPr bwMode="auto">
        <a:xfrm>
          <a:off x="957532" y="567726"/>
          <a:ext cx="200717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1924916</xdr:colOff>
      <xdr:row>4</xdr:row>
      <xdr:rowOff>276226</xdr:rowOff>
    </xdr:to>
    <xdr:sp macro="" textlink="">
      <xdr:nvSpPr>
        <xdr:cNvPr id="15746" name="AutoShape 1" hidden="1"/>
        <xdr:cNvSpPr>
          <a:spLocks noChangeAspect="1" noChangeArrowheads="1"/>
        </xdr:cNvSpPr>
      </xdr:nvSpPr>
      <xdr:spPr bwMode="auto">
        <a:xfrm>
          <a:off x="957532" y="6058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747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1924916</xdr:colOff>
      <xdr:row>4</xdr:row>
      <xdr:rowOff>238126</xdr:rowOff>
    </xdr:to>
    <xdr:sp macro="" textlink="">
      <xdr:nvSpPr>
        <xdr:cNvPr id="15748" name="AutoShape 1" hidden="1"/>
        <xdr:cNvSpPr>
          <a:spLocks noChangeAspect="1" noChangeArrowheads="1"/>
        </xdr:cNvSpPr>
      </xdr:nvSpPr>
      <xdr:spPr bwMode="auto">
        <a:xfrm>
          <a:off x="957532" y="567726"/>
          <a:ext cx="192491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5195</xdr:rowOff>
    </xdr:from>
    <xdr:to>
      <xdr:col>2</xdr:col>
      <xdr:colOff>1924916</xdr:colOff>
      <xdr:row>4</xdr:row>
      <xdr:rowOff>303934</xdr:rowOff>
    </xdr:to>
    <xdr:sp macro="" textlink="">
      <xdr:nvSpPr>
        <xdr:cNvPr id="15749" name="AutoShape 1" hidden="1"/>
        <xdr:cNvSpPr>
          <a:spLocks noChangeAspect="1" noChangeArrowheads="1"/>
        </xdr:cNvSpPr>
      </xdr:nvSpPr>
      <xdr:spPr bwMode="auto">
        <a:xfrm>
          <a:off x="957532" y="626297"/>
          <a:ext cx="1924916" cy="919841"/>
        </a:xfrm>
        <a:prstGeom prst="rect">
          <a:avLst/>
        </a:prstGeom>
        <a:noFill/>
      </xdr:spPr>
      <xdr:txBody>
        <a:bodyPr/>
        <a:lstStyle/>
        <a:p>
          <a:endParaRPr lang="pt-BR"/>
        </a:p>
      </xdr:txBody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750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751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752" name="AutoShape 1" hidden="1"/>
        <xdr:cNvSpPr>
          <a:spLocks noChangeAspect="1" noChangeArrowheads="1"/>
        </xdr:cNvSpPr>
      </xdr:nvSpPr>
      <xdr:spPr bwMode="auto">
        <a:xfrm>
          <a:off x="957532" y="567726"/>
          <a:ext cx="94384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15753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754" name="AutoShape 1" hidden="1"/>
        <xdr:cNvSpPr>
          <a:spLocks noChangeAspect="1" noChangeArrowheads="1"/>
        </xdr:cNvSpPr>
      </xdr:nvSpPr>
      <xdr:spPr bwMode="auto">
        <a:xfrm>
          <a:off x="957532" y="567726"/>
          <a:ext cx="9777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755" name="AutoShape 1" hidden="1"/>
        <xdr:cNvSpPr>
          <a:spLocks noChangeAspect="1" noChangeArrowheads="1"/>
        </xdr:cNvSpPr>
      </xdr:nvSpPr>
      <xdr:spPr bwMode="auto">
        <a:xfrm>
          <a:off x="957532" y="567726"/>
          <a:ext cx="97779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756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757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758" name="AutoShape 1" hidden="1"/>
        <xdr:cNvSpPr>
          <a:spLocks noChangeAspect="1" noChangeArrowheads="1"/>
        </xdr:cNvSpPr>
      </xdr:nvSpPr>
      <xdr:spPr bwMode="auto">
        <a:xfrm>
          <a:off x="957532" y="567726"/>
          <a:ext cx="9438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759" name="AutoShape 1" hidden="1"/>
        <xdr:cNvSpPr>
          <a:spLocks noChangeAspect="1" noChangeArrowheads="1"/>
        </xdr:cNvSpPr>
      </xdr:nvSpPr>
      <xdr:spPr bwMode="auto">
        <a:xfrm>
          <a:off x="957532" y="567726"/>
          <a:ext cx="97779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15760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761" name="AutoShape 1" hidden="1"/>
        <xdr:cNvSpPr>
          <a:spLocks noChangeAspect="1" noChangeArrowheads="1"/>
        </xdr:cNvSpPr>
      </xdr:nvSpPr>
      <xdr:spPr bwMode="auto">
        <a:xfrm>
          <a:off x="957532" y="567726"/>
          <a:ext cx="9777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762" name="AutoShape 1" hidden="1"/>
        <xdr:cNvSpPr>
          <a:spLocks noChangeAspect="1" noChangeArrowheads="1"/>
        </xdr:cNvSpPr>
      </xdr:nvSpPr>
      <xdr:spPr bwMode="auto">
        <a:xfrm>
          <a:off x="957532" y="567726"/>
          <a:ext cx="9777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763" name="AutoShape 1" hidden="1"/>
        <xdr:cNvSpPr>
          <a:spLocks noChangeAspect="1" noChangeArrowheads="1"/>
        </xdr:cNvSpPr>
      </xdr:nvSpPr>
      <xdr:spPr bwMode="auto">
        <a:xfrm>
          <a:off x="957532" y="567726"/>
          <a:ext cx="9777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764" name="AutoShape 1" hidden="1"/>
        <xdr:cNvSpPr>
          <a:spLocks noChangeAspect="1" noChangeArrowheads="1"/>
        </xdr:cNvSpPr>
      </xdr:nvSpPr>
      <xdr:spPr bwMode="auto">
        <a:xfrm>
          <a:off x="957532" y="567726"/>
          <a:ext cx="9777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765" name="AutoShape 1" hidden="1"/>
        <xdr:cNvSpPr>
          <a:spLocks noChangeAspect="1" noChangeArrowheads="1"/>
        </xdr:cNvSpPr>
      </xdr:nvSpPr>
      <xdr:spPr bwMode="auto">
        <a:xfrm>
          <a:off x="957532" y="567726"/>
          <a:ext cx="9777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66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67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768" name="AutoShape 1" hidden="1"/>
        <xdr:cNvSpPr>
          <a:spLocks noChangeAspect="1" noChangeArrowheads="1"/>
        </xdr:cNvSpPr>
      </xdr:nvSpPr>
      <xdr:spPr bwMode="auto">
        <a:xfrm>
          <a:off x="957532" y="567726"/>
          <a:ext cx="9777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769" name="AutoShape 1" hidden="1"/>
        <xdr:cNvSpPr>
          <a:spLocks noChangeAspect="1" noChangeArrowheads="1"/>
        </xdr:cNvSpPr>
      </xdr:nvSpPr>
      <xdr:spPr bwMode="auto">
        <a:xfrm>
          <a:off x="957532" y="567726"/>
          <a:ext cx="9777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770" name="AutoShape 1" hidden="1"/>
        <xdr:cNvSpPr>
          <a:spLocks noChangeAspect="1" noChangeArrowheads="1"/>
        </xdr:cNvSpPr>
      </xdr:nvSpPr>
      <xdr:spPr bwMode="auto">
        <a:xfrm>
          <a:off x="957532" y="567726"/>
          <a:ext cx="9777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771" name="AutoShape 1" hidden="1"/>
        <xdr:cNvSpPr>
          <a:spLocks noChangeAspect="1" noChangeArrowheads="1"/>
        </xdr:cNvSpPr>
      </xdr:nvSpPr>
      <xdr:spPr bwMode="auto">
        <a:xfrm>
          <a:off x="957532" y="567726"/>
          <a:ext cx="9777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72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73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774" name="AutoShape 1" hidden="1"/>
        <xdr:cNvSpPr>
          <a:spLocks noChangeAspect="1" noChangeArrowheads="1"/>
        </xdr:cNvSpPr>
      </xdr:nvSpPr>
      <xdr:spPr bwMode="auto">
        <a:xfrm>
          <a:off x="957532" y="567726"/>
          <a:ext cx="9777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775" name="AutoShape 1" hidden="1"/>
        <xdr:cNvSpPr>
          <a:spLocks noChangeAspect="1" noChangeArrowheads="1"/>
        </xdr:cNvSpPr>
      </xdr:nvSpPr>
      <xdr:spPr bwMode="auto">
        <a:xfrm>
          <a:off x="957532" y="567726"/>
          <a:ext cx="9777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76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77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78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79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780" name="AutoShape 1" hidden="1"/>
        <xdr:cNvSpPr>
          <a:spLocks noChangeAspect="1" noChangeArrowheads="1"/>
        </xdr:cNvSpPr>
      </xdr:nvSpPr>
      <xdr:spPr bwMode="auto">
        <a:xfrm>
          <a:off x="957532" y="567726"/>
          <a:ext cx="9777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781" name="AutoShape 1" hidden="1"/>
        <xdr:cNvSpPr>
          <a:spLocks noChangeAspect="1" noChangeArrowheads="1"/>
        </xdr:cNvSpPr>
      </xdr:nvSpPr>
      <xdr:spPr bwMode="auto">
        <a:xfrm>
          <a:off x="957532" y="567726"/>
          <a:ext cx="9777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782" name="AutoShape 1" hidden="1"/>
        <xdr:cNvSpPr>
          <a:spLocks noChangeAspect="1" noChangeArrowheads="1"/>
        </xdr:cNvSpPr>
      </xdr:nvSpPr>
      <xdr:spPr bwMode="auto">
        <a:xfrm>
          <a:off x="957532" y="567726"/>
          <a:ext cx="9777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783" name="AutoShape 1" hidden="1"/>
        <xdr:cNvSpPr>
          <a:spLocks noChangeAspect="1" noChangeArrowheads="1"/>
        </xdr:cNvSpPr>
      </xdr:nvSpPr>
      <xdr:spPr bwMode="auto">
        <a:xfrm>
          <a:off x="957532" y="567726"/>
          <a:ext cx="9777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84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85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786" name="AutoShape 1" hidden="1"/>
        <xdr:cNvSpPr>
          <a:spLocks noChangeAspect="1" noChangeArrowheads="1"/>
        </xdr:cNvSpPr>
      </xdr:nvSpPr>
      <xdr:spPr bwMode="auto">
        <a:xfrm>
          <a:off x="957532" y="567726"/>
          <a:ext cx="9777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787" name="AutoShape 1" hidden="1"/>
        <xdr:cNvSpPr>
          <a:spLocks noChangeAspect="1" noChangeArrowheads="1"/>
        </xdr:cNvSpPr>
      </xdr:nvSpPr>
      <xdr:spPr bwMode="auto">
        <a:xfrm>
          <a:off x="957532" y="567726"/>
          <a:ext cx="9777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88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89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90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791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792" name="AutoShape 1" hidden="1"/>
        <xdr:cNvSpPr>
          <a:spLocks noChangeAspect="1" noChangeArrowheads="1"/>
        </xdr:cNvSpPr>
      </xdr:nvSpPr>
      <xdr:spPr bwMode="auto">
        <a:xfrm>
          <a:off x="957532" y="567726"/>
          <a:ext cx="9777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793" name="AutoShape 1" hidden="1"/>
        <xdr:cNvSpPr>
          <a:spLocks noChangeAspect="1" noChangeArrowheads="1"/>
        </xdr:cNvSpPr>
      </xdr:nvSpPr>
      <xdr:spPr bwMode="auto">
        <a:xfrm>
          <a:off x="957532" y="567726"/>
          <a:ext cx="97779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794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795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796" name="AutoShape 1" hidden="1"/>
        <xdr:cNvSpPr>
          <a:spLocks noChangeAspect="1" noChangeArrowheads="1"/>
        </xdr:cNvSpPr>
      </xdr:nvSpPr>
      <xdr:spPr bwMode="auto">
        <a:xfrm>
          <a:off x="957532" y="567726"/>
          <a:ext cx="9438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797" name="AutoShape 1" hidden="1"/>
        <xdr:cNvSpPr>
          <a:spLocks noChangeAspect="1" noChangeArrowheads="1"/>
        </xdr:cNvSpPr>
      </xdr:nvSpPr>
      <xdr:spPr bwMode="auto">
        <a:xfrm>
          <a:off x="957532" y="567726"/>
          <a:ext cx="97779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237624</xdr:rowOff>
    </xdr:from>
    <xdr:to>
      <xdr:col>3</xdr:col>
      <xdr:colOff>880630</xdr:colOff>
      <xdr:row>4</xdr:row>
      <xdr:rowOff>218575</xdr:rowOff>
    </xdr:to>
    <xdr:sp macro="" textlink="">
      <xdr:nvSpPr>
        <xdr:cNvPr id="15798" name="AutoShape 1" hidden="1"/>
        <xdr:cNvSpPr>
          <a:spLocks noChangeAspect="1" noChangeArrowheads="1"/>
        </xdr:cNvSpPr>
      </xdr:nvSpPr>
      <xdr:spPr bwMode="auto">
        <a:xfrm>
          <a:off x="4641011" y="548175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799" name="AutoShape 1" hidden="1"/>
        <xdr:cNvSpPr>
          <a:spLocks noChangeAspect="1" noChangeArrowheads="1"/>
        </xdr:cNvSpPr>
      </xdr:nvSpPr>
      <xdr:spPr bwMode="auto">
        <a:xfrm>
          <a:off x="957532" y="567726"/>
          <a:ext cx="9777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800" name="AutoShape 1" hidden="1"/>
        <xdr:cNvSpPr>
          <a:spLocks noChangeAspect="1" noChangeArrowheads="1"/>
        </xdr:cNvSpPr>
      </xdr:nvSpPr>
      <xdr:spPr bwMode="auto">
        <a:xfrm>
          <a:off x="957532" y="567726"/>
          <a:ext cx="9777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801" name="AutoShape 1" hidden="1"/>
        <xdr:cNvSpPr>
          <a:spLocks noChangeAspect="1" noChangeArrowheads="1"/>
        </xdr:cNvSpPr>
      </xdr:nvSpPr>
      <xdr:spPr bwMode="auto">
        <a:xfrm>
          <a:off x="957532" y="567726"/>
          <a:ext cx="9777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802" name="AutoShape 1" hidden="1"/>
        <xdr:cNvSpPr>
          <a:spLocks noChangeAspect="1" noChangeArrowheads="1"/>
        </xdr:cNvSpPr>
      </xdr:nvSpPr>
      <xdr:spPr bwMode="auto">
        <a:xfrm>
          <a:off x="957532" y="567726"/>
          <a:ext cx="9777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803" name="AutoShape 1" hidden="1"/>
        <xdr:cNvSpPr>
          <a:spLocks noChangeAspect="1" noChangeArrowheads="1"/>
        </xdr:cNvSpPr>
      </xdr:nvSpPr>
      <xdr:spPr bwMode="auto">
        <a:xfrm>
          <a:off x="957532" y="567726"/>
          <a:ext cx="9777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04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05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806" name="AutoShape 1" hidden="1"/>
        <xdr:cNvSpPr>
          <a:spLocks noChangeAspect="1" noChangeArrowheads="1"/>
        </xdr:cNvSpPr>
      </xdr:nvSpPr>
      <xdr:spPr bwMode="auto">
        <a:xfrm>
          <a:off x="957532" y="567726"/>
          <a:ext cx="9777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807" name="AutoShape 1" hidden="1"/>
        <xdr:cNvSpPr>
          <a:spLocks noChangeAspect="1" noChangeArrowheads="1"/>
        </xdr:cNvSpPr>
      </xdr:nvSpPr>
      <xdr:spPr bwMode="auto">
        <a:xfrm>
          <a:off x="957532" y="567726"/>
          <a:ext cx="9777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808" name="AutoShape 1" hidden="1"/>
        <xdr:cNvSpPr>
          <a:spLocks noChangeAspect="1" noChangeArrowheads="1"/>
        </xdr:cNvSpPr>
      </xdr:nvSpPr>
      <xdr:spPr bwMode="auto">
        <a:xfrm>
          <a:off x="957532" y="567726"/>
          <a:ext cx="9777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809" name="AutoShape 1" hidden="1"/>
        <xdr:cNvSpPr>
          <a:spLocks noChangeAspect="1" noChangeArrowheads="1"/>
        </xdr:cNvSpPr>
      </xdr:nvSpPr>
      <xdr:spPr bwMode="auto">
        <a:xfrm>
          <a:off x="957532" y="567726"/>
          <a:ext cx="9777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10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11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812" name="AutoShape 1" hidden="1"/>
        <xdr:cNvSpPr>
          <a:spLocks noChangeAspect="1" noChangeArrowheads="1"/>
        </xdr:cNvSpPr>
      </xdr:nvSpPr>
      <xdr:spPr bwMode="auto">
        <a:xfrm>
          <a:off x="957532" y="567726"/>
          <a:ext cx="9777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813" name="AutoShape 1" hidden="1"/>
        <xdr:cNvSpPr>
          <a:spLocks noChangeAspect="1" noChangeArrowheads="1"/>
        </xdr:cNvSpPr>
      </xdr:nvSpPr>
      <xdr:spPr bwMode="auto">
        <a:xfrm>
          <a:off x="957532" y="567726"/>
          <a:ext cx="9777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14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15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16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17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818" name="AutoShape 1" hidden="1"/>
        <xdr:cNvSpPr>
          <a:spLocks noChangeAspect="1" noChangeArrowheads="1"/>
        </xdr:cNvSpPr>
      </xdr:nvSpPr>
      <xdr:spPr bwMode="auto">
        <a:xfrm>
          <a:off x="957532" y="567726"/>
          <a:ext cx="9777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819" name="AutoShape 1" hidden="1"/>
        <xdr:cNvSpPr>
          <a:spLocks noChangeAspect="1" noChangeArrowheads="1"/>
        </xdr:cNvSpPr>
      </xdr:nvSpPr>
      <xdr:spPr bwMode="auto">
        <a:xfrm>
          <a:off x="957532" y="567726"/>
          <a:ext cx="9777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820" name="AutoShape 1" hidden="1"/>
        <xdr:cNvSpPr>
          <a:spLocks noChangeAspect="1" noChangeArrowheads="1"/>
        </xdr:cNvSpPr>
      </xdr:nvSpPr>
      <xdr:spPr bwMode="auto">
        <a:xfrm>
          <a:off x="957532" y="567726"/>
          <a:ext cx="9777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821" name="AutoShape 1" hidden="1"/>
        <xdr:cNvSpPr>
          <a:spLocks noChangeAspect="1" noChangeArrowheads="1"/>
        </xdr:cNvSpPr>
      </xdr:nvSpPr>
      <xdr:spPr bwMode="auto">
        <a:xfrm>
          <a:off x="957532" y="567726"/>
          <a:ext cx="9777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22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23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824" name="AutoShape 1" hidden="1"/>
        <xdr:cNvSpPr>
          <a:spLocks noChangeAspect="1" noChangeArrowheads="1"/>
        </xdr:cNvSpPr>
      </xdr:nvSpPr>
      <xdr:spPr bwMode="auto">
        <a:xfrm>
          <a:off x="957532" y="567726"/>
          <a:ext cx="9777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977793</xdr:colOff>
      <xdr:row>4</xdr:row>
      <xdr:rowOff>238126</xdr:rowOff>
    </xdr:to>
    <xdr:sp macro="" textlink="">
      <xdr:nvSpPr>
        <xdr:cNvPr id="15825" name="AutoShape 1" hidden="1"/>
        <xdr:cNvSpPr>
          <a:spLocks noChangeAspect="1" noChangeArrowheads="1"/>
        </xdr:cNvSpPr>
      </xdr:nvSpPr>
      <xdr:spPr bwMode="auto">
        <a:xfrm>
          <a:off x="957532" y="567726"/>
          <a:ext cx="9777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26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27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28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5829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830" name="AutoShape 1" hidden="1"/>
        <xdr:cNvSpPr>
          <a:spLocks noChangeAspect="1" noChangeArrowheads="1"/>
        </xdr:cNvSpPr>
      </xdr:nvSpPr>
      <xdr:spPr bwMode="auto">
        <a:xfrm>
          <a:off x="957532" y="567726"/>
          <a:ext cx="9777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977794</xdr:colOff>
      <xdr:row>4</xdr:row>
      <xdr:rowOff>238126</xdr:rowOff>
    </xdr:to>
    <xdr:sp macro="" textlink="">
      <xdr:nvSpPr>
        <xdr:cNvPr id="15831" name="AutoShape 1" hidden="1"/>
        <xdr:cNvSpPr>
          <a:spLocks noChangeAspect="1" noChangeArrowheads="1"/>
        </xdr:cNvSpPr>
      </xdr:nvSpPr>
      <xdr:spPr bwMode="auto">
        <a:xfrm>
          <a:off x="957532" y="567726"/>
          <a:ext cx="9777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832" name="AutoShape 1" hidden="1"/>
        <xdr:cNvSpPr>
          <a:spLocks noChangeAspect="1" noChangeArrowheads="1"/>
        </xdr:cNvSpPr>
      </xdr:nvSpPr>
      <xdr:spPr bwMode="auto">
        <a:xfrm>
          <a:off x="957532" y="567726"/>
          <a:ext cx="9777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977796</xdr:colOff>
      <xdr:row>4</xdr:row>
      <xdr:rowOff>238126</xdr:rowOff>
    </xdr:to>
    <xdr:sp macro="" textlink="">
      <xdr:nvSpPr>
        <xdr:cNvPr id="15833" name="AutoShape 1" hidden="1"/>
        <xdr:cNvSpPr>
          <a:spLocks noChangeAspect="1" noChangeArrowheads="1"/>
        </xdr:cNvSpPr>
      </xdr:nvSpPr>
      <xdr:spPr bwMode="auto">
        <a:xfrm>
          <a:off x="957532" y="567726"/>
          <a:ext cx="97779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834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835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836" name="AutoShape 1" hidden="1"/>
        <xdr:cNvSpPr>
          <a:spLocks noChangeAspect="1" noChangeArrowheads="1"/>
        </xdr:cNvSpPr>
      </xdr:nvSpPr>
      <xdr:spPr bwMode="auto">
        <a:xfrm>
          <a:off x="957532" y="567726"/>
          <a:ext cx="94384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15837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838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839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840" name="AutoShape 1" hidden="1"/>
        <xdr:cNvSpPr>
          <a:spLocks noChangeAspect="1" noChangeArrowheads="1"/>
        </xdr:cNvSpPr>
      </xdr:nvSpPr>
      <xdr:spPr bwMode="auto">
        <a:xfrm>
          <a:off x="957532" y="567726"/>
          <a:ext cx="94384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841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842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843" name="AutoShape 1" hidden="1"/>
        <xdr:cNvSpPr>
          <a:spLocks noChangeAspect="1" noChangeArrowheads="1"/>
        </xdr:cNvSpPr>
      </xdr:nvSpPr>
      <xdr:spPr bwMode="auto">
        <a:xfrm>
          <a:off x="957532" y="567726"/>
          <a:ext cx="94384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15844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845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846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847" name="AutoShape 1" hidden="1"/>
        <xdr:cNvSpPr>
          <a:spLocks noChangeAspect="1" noChangeArrowheads="1"/>
        </xdr:cNvSpPr>
      </xdr:nvSpPr>
      <xdr:spPr bwMode="auto">
        <a:xfrm>
          <a:off x="957532" y="567726"/>
          <a:ext cx="94384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15848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849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850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851" name="AutoShape 1" hidden="1"/>
        <xdr:cNvSpPr>
          <a:spLocks noChangeAspect="1" noChangeArrowheads="1"/>
        </xdr:cNvSpPr>
      </xdr:nvSpPr>
      <xdr:spPr bwMode="auto">
        <a:xfrm>
          <a:off x="957532" y="567726"/>
          <a:ext cx="94384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15852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853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854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855" name="AutoShape 1" hidden="1"/>
        <xdr:cNvSpPr>
          <a:spLocks noChangeAspect="1" noChangeArrowheads="1"/>
        </xdr:cNvSpPr>
      </xdr:nvSpPr>
      <xdr:spPr bwMode="auto">
        <a:xfrm>
          <a:off x="957532" y="567726"/>
          <a:ext cx="94384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15856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857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858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859" name="AutoShape 1" hidden="1"/>
        <xdr:cNvSpPr>
          <a:spLocks noChangeAspect="1" noChangeArrowheads="1"/>
        </xdr:cNvSpPr>
      </xdr:nvSpPr>
      <xdr:spPr bwMode="auto">
        <a:xfrm>
          <a:off x="957532" y="567726"/>
          <a:ext cx="94384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15860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861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862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863" name="AutoShape 1" hidden="1"/>
        <xdr:cNvSpPr>
          <a:spLocks noChangeAspect="1" noChangeArrowheads="1"/>
        </xdr:cNvSpPr>
      </xdr:nvSpPr>
      <xdr:spPr bwMode="auto">
        <a:xfrm>
          <a:off x="957532" y="567726"/>
          <a:ext cx="94384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880628</xdr:colOff>
      <xdr:row>4</xdr:row>
      <xdr:rowOff>238126</xdr:rowOff>
    </xdr:to>
    <xdr:sp macro="" textlink="">
      <xdr:nvSpPr>
        <xdr:cNvPr id="15864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880628</xdr:colOff>
      <xdr:row>4</xdr:row>
      <xdr:rowOff>238126</xdr:rowOff>
    </xdr:to>
    <xdr:sp macro="" textlink="">
      <xdr:nvSpPr>
        <xdr:cNvPr id="15865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943840</xdr:colOff>
      <xdr:row>4</xdr:row>
      <xdr:rowOff>238126</xdr:rowOff>
    </xdr:to>
    <xdr:sp macro="" textlink="">
      <xdr:nvSpPr>
        <xdr:cNvPr id="15866" name="AutoShape 1" hidden="1"/>
        <xdr:cNvSpPr>
          <a:spLocks noChangeAspect="1" noChangeArrowheads="1"/>
        </xdr:cNvSpPr>
      </xdr:nvSpPr>
      <xdr:spPr bwMode="auto">
        <a:xfrm>
          <a:off x="957532" y="567726"/>
          <a:ext cx="94384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880628</xdr:colOff>
      <xdr:row>4</xdr:row>
      <xdr:rowOff>276226</xdr:rowOff>
    </xdr:to>
    <xdr:sp macro="" textlink="">
      <xdr:nvSpPr>
        <xdr:cNvPr id="15867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880628</xdr:colOff>
      <xdr:row>4</xdr:row>
      <xdr:rowOff>238126</xdr:rowOff>
    </xdr:to>
    <xdr:sp macro="" textlink="">
      <xdr:nvSpPr>
        <xdr:cNvPr id="15868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880628</xdr:colOff>
      <xdr:row>4</xdr:row>
      <xdr:rowOff>238126</xdr:rowOff>
    </xdr:to>
    <xdr:sp macro="" textlink="">
      <xdr:nvSpPr>
        <xdr:cNvPr id="15869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943840</xdr:colOff>
      <xdr:row>4</xdr:row>
      <xdr:rowOff>238126</xdr:rowOff>
    </xdr:to>
    <xdr:sp macro="" textlink="">
      <xdr:nvSpPr>
        <xdr:cNvPr id="15870" name="AutoShape 1" hidden="1"/>
        <xdr:cNvSpPr>
          <a:spLocks noChangeAspect="1" noChangeArrowheads="1"/>
        </xdr:cNvSpPr>
      </xdr:nvSpPr>
      <xdr:spPr bwMode="auto">
        <a:xfrm>
          <a:off x="957532" y="567726"/>
          <a:ext cx="94384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880628</xdr:colOff>
      <xdr:row>4</xdr:row>
      <xdr:rowOff>276226</xdr:rowOff>
    </xdr:to>
    <xdr:sp macro="" textlink="">
      <xdr:nvSpPr>
        <xdr:cNvPr id="15871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872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873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874" name="AutoShape 1" hidden="1"/>
        <xdr:cNvSpPr>
          <a:spLocks noChangeAspect="1" noChangeArrowheads="1"/>
        </xdr:cNvSpPr>
      </xdr:nvSpPr>
      <xdr:spPr bwMode="auto">
        <a:xfrm>
          <a:off x="957532" y="567726"/>
          <a:ext cx="94384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15875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876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877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878" name="AutoShape 1" hidden="1"/>
        <xdr:cNvSpPr>
          <a:spLocks noChangeAspect="1" noChangeArrowheads="1"/>
        </xdr:cNvSpPr>
      </xdr:nvSpPr>
      <xdr:spPr bwMode="auto">
        <a:xfrm>
          <a:off x="957532" y="567726"/>
          <a:ext cx="94384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15879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880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881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882" name="AutoShape 1" hidden="1"/>
        <xdr:cNvSpPr>
          <a:spLocks noChangeAspect="1" noChangeArrowheads="1"/>
        </xdr:cNvSpPr>
      </xdr:nvSpPr>
      <xdr:spPr bwMode="auto">
        <a:xfrm>
          <a:off x="957532" y="567726"/>
          <a:ext cx="94384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15883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884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885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886" name="AutoShape 1" hidden="1"/>
        <xdr:cNvSpPr>
          <a:spLocks noChangeAspect="1" noChangeArrowheads="1"/>
        </xdr:cNvSpPr>
      </xdr:nvSpPr>
      <xdr:spPr bwMode="auto">
        <a:xfrm>
          <a:off x="957532" y="567726"/>
          <a:ext cx="94384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15887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888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889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890" name="AutoShape 1" hidden="1"/>
        <xdr:cNvSpPr>
          <a:spLocks noChangeAspect="1" noChangeArrowheads="1"/>
        </xdr:cNvSpPr>
      </xdr:nvSpPr>
      <xdr:spPr bwMode="auto">
        <a:xfrm>
          <a:off x="957532" y="567726"/>
          <a:ext cx="94384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15891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892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893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894" name="AutoShape 1" hidden="1"/>
        <xdr:cNvSpPr>
          <a:spLocks noChangeAspect="1" noChangeArrowheads="1"/>
        </xdr:cNvSpPr>
      </xdr:nvSpPr>
      <xdr:spPr bwMode="auto">
        <a:xfrm>
          <a:off x="957532" y="567726"/>
          <a:ext cx="94384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15895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896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897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898" name="AutoShape 1" hidden="1"/>
        <xdr:cNvSpPr>
          <a:spLocks noChangeAspect="1" noChangeArrowheads="1"/>
        </xdr:cNvSpPr>
      </xdr:nvSpPr>
      <xdr:spPr bwMode="auto">
        <a:xfrm>
          <a:off x="957532" y="567726"/>
          <a:ext cx="94384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15899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900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901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902" name="AutoShape 1" hidden="1"/>
        <xdr:cNvSpPr>
          <a:spLocks noChangeAspect="1" noChangeArrowheads="1"/>
        </xdr:cNvSpPr>
      </xdr:nvSpPr>
      <xdr:spPr bwMode="auto">
        <a:xfrm>
          <a:off x="957532" y="567726"/>
          <a:ext cx="94384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15903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904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905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906" name="AutoShape 1" hidden="1"/>
        <xdr:cNvSpPr>
          <a:spLocks noChangeAspect="1" noChangeArrowheads="1"/>
        </xdr:cNvSpPr>
      </xdr:nvSpPr>
      <xdr:spPr bwMode="auto">
        <a:xfrm>
          <a:off x="957532" y="567726"/>
          <a:ext cx="94384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15907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908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909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910" name="AutoShape 1" hidden="1"/>
        <xdr:cNvSpPr>
          <a:spLocks noChangeAspect="1" noChangeArrowheads="1"/>
        </xdr:cNvSpPr>
      </xdr:nvSpPr>
      <xdr:spPr bwMode="auto">
        <a:xfrm>
          <a:off x="957532" y="567726"/>
          <a:ext cx="94384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15911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12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13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14" name="AutoShape 1" hidden="1"/>
        <xdr:cNvSpPr>
          <a:spLocks noChangeAspect="1" noChangeArrowheads="1"/>
        </xdr:cNvSpPr>
      </xdr:nvSpPr>
      <xdr:spPr bwMode="auto">
        <a:xfrm>
          <a:off x="957532" y="567726"/>
          <a:ext cx="94384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15915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16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17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18" name="AutoShape 1" hidden="1"/>
        <xdr:cNvSpPr>
          <a:spLocks noChangeAspect="1" noChangeArrowheads="1"/>
        </xdr:cNvSpPr>
      </xdr:nvSpPr>
      <xdr:spPr bwMode="auto">
        <a:xfrm>
          <a:off x="957532" y="567726"/>
          <a:ext cx="94384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15919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20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21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22" name="AutoShape 1" hidden="1"/>
        <xdr:cNvSpPr>
          <a:spLocks noChangeAspect="1" noChangeArrowheads="1"/>
        </xdr:cNvSpPr>
      </xdr:nvSpPr>
      <xdr:spPr bwMode="auto">
        <a:xfrm>
          <a:off x="957532" y="567726"/>
          <a:ext cx="94384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15923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24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25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26" name="AutoShape 1" hidden="1"/>
        <xdr:cNvSpPr>
          <a:spLocks noChangeAspect="1" noChangeArrowheads="1"/>
        </xdr:cNvSpPr>
      </xdr:nvSpPr>
      <xdr:spPr bwMode="auto">
        <a:xfrm>
          <a:off x="957532" y="567726"/>
          <a:ext cx="94384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15927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928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929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930" name="AutoShape 1" hidden="1"/>
        <xdr:cNvSpPr>
          <a:spLocks noChangeAspect="1" noChangeArrowheads="1"/>
        </xdr:cNvSpPr>
      </xdr:nvSpPr>
      <xdr:spPr bwMode="auto">
        <a:xfrm>
          <a:off x="957532" y="567726"/>
          <a:ext cx="94384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15931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932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933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934" name="AutoShape 1" hidden="1"/>
        <xdr:cNvSpPr>
          <a:spLocks noChangeAspect="1" noChangeArrowheads="1"/>
        </xdr:cNvSpPr>
      </xdr:nvSpPr>
      <xdr:spPr bwMode="auto">
        <a:xfrm>
          <a:off x="957532" y="567726"/>
          <a:ext cx="94384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15935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36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37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38" name="AutoShape 1" hidden="1"/>
        <xdr:cNvSpPr>
          <a:spLocks noChangeAspect="1" noChangeArrowheads="1"/>
        </xdr:cNvSpPr>
      </xdr:nvSpPr>
      <xdr:spPr bwMode="auto">
        <a:xfrm>
          <a:off x="957532" y="567726"/>
          <a:ext cx="94384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15939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40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41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42" name="AutoShape 1" hidden="1"/>
        <xdr:cNvSpPr>
          <a:spLocks noChangeAspect="1" noChangeArrowheads="1"/>
        </xdr:cNvSpPr>
      </xdr:nvSpPr>
      <xdr:spPr bwMode="auto">
        <a:xfrm>
          <a:off x="957532" y="567726"/>
          <a:ext cx="94384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15943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944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945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946" name="AutoShape 1" hidden="1"/>
        <xdr:cNvSpPr>
          <a:spLocks noChangeAspect="1" noChangeArrowheads="1"/>
        </xdr:cNvSpPr>
      </xdr:nvSpPr>
      <xdr:spPr bwMode="auto">
        <a:xfrm>
          <a:off x="957532" y="567726"/>
          <a:ext cx="94384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15947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948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949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950" name="AutoShape 1" hidden="1"/>
        <xdr:cNvSpPr>
          <a:spLocks noChangeAspect="1" noChangeArrowheads="1"/>
        </xdr:cNvSpPr>
      </xdr:nvSpPr>
      <xdr:spPr bwMode="auto">
        <a:xfrm>
          <a:off x="957532" y="567726"/>
          <a:ext cx="94384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15951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952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953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954" name="AutoShape 1" hidden="1"/>
        <xdr:cNvSpPr>
          <a:spLocks noChangeAspect="1" noChangeArrowheads="1"/>
        </xdr:cNvSpPr>
      </xdr:nvSpPr>
      <xdr:spPr bwMode="auto">
        <a:xfrm>
          <a:off x="957532" y="567726"/>
          <a:ext cx="94384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15955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956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957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958" name="AutoShape 1" hidden="1"/>
        <xdr:cNvSpPr>
          <a:spLocks noChangeAspect="1" noChangeArrowheads="1"/>
        </xdr:cNvSpPr>
      </xdr:nvSpPr>
      <xdr:spPr bwMode="auto">
        <a:xfrm>
          <a:off x="957532" y="567726"/>
          <a:ext cx="94384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15959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60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61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62" name="AutoShape 1" hidden="1"/>
        <xdr:cNvSpPr>
          <a:spLocks noChangeAspect="1" noChangeArrowheads="1"/>
        </xdr:cNvSpPr>
      </xdr:nvSpPr>
      <xdr:spPr bwMode="auto">
        <a:xfrm>
          <a:off x="957532" y="567726"/>
          <a:ext cx="94384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15963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64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65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66" name="AutoShape 1" hidden="1"/>
        <xdr:cNvSpPr>
          <a:spLocks noChangeAspect="1" noChangeArrowheads="1"/>
        </xdr:cNvSpPr>
      </xdr:nvSpPr>
      <xdr:spPr bwMode="auto">
        <a:xfrm>
          <a:off x="957532" y="567726"/>
          <a:ext cx="94384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15967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68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69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70" name="AutoShape 1" hidden="1"/>
        <xdr:cNvSpPr>
          <a:spLocks noChangeAspect="1" noChangeArrowheads="1"/>
        </xdr:cNvSpPr>
      </xdr:nvSpPr>
      <xdr:spPr bwMode="auto">
        <a:xfrm>
          <a:off x="957532" y="567726"/>
          <a:ext cx="94384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15971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72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73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74" name="AutoShape 1" hidden="1"/>
        <xdr:cNvSpPr>
          <a:spLocks noChangeAspect="1" noChangeArrowheads="1"/>
        </xdr:cNvSpPr>
      </xdr:nvSpPr>
      <xdr:spPr bwMode="auto">
        <a:xfrm>
          <a:off x="957532" y="567726"/>
          <a:ext cx="94384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15975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976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977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978" name="AutoShape 1" hidden="1"/>
        <xdr:cNvSpPr>
          <a:spLocks noChangeAspect="1" noChangeArrowheads="1"/>
        </xdr:cNvSpPr>
      </xdr:nvSpPr>
      <xdr:spPr bwMode="auto">
        <a:xfrm>
          <a:off x="957532" y="567726"/>
          <a:ext cx="94384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15979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980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5981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5982" name="AutoShape 1" hidden="1"/>
        <xdr:cNvSpPr>
          <a:spLocks noChangeAspect="1" noChangeArrowheads="1"/>
        </xdr:cNvSpPr>
      </xdr:nvSpPr>
      <xdr:spPr bwMode="auto">
        <a:xfrm>
          <a:off x="957532" y="567726"/>
          <a:ext cx="94384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15983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84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85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86" name="AutoShape 1" hidden="1"/>
        <xdr:cNvSpPr>
          <a:spLocks noChangeAspect="1" noChangeArrowheads="1"/>
        </xdr:cNvSpPr>
      </xdr:nvSpPr>
      <xdr:spPr bwMode="auto">
        <a:xfrm>
          <a:off x="957532" y="567726"/>
          <a:ext cx="94384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15987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88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880629</xdr:colOff>
      <xdr:row>4</xdr:row>
      <xdr:rowOff>238126</xdr:rowOff>
    </xdr:to>
    <xdr:sp macro="" textlink="">
      <xdr:nvSpPr>
        <xdr:cNvPr id="15989" name="AutoShape 1" hidden="1"/>
        <xdr:cNvSpPr>
          <a:spLocks noChangeAspect="1" noChangeArrowheads="1"/>
        </xdr:cNvSpPr>
      </xdr:nvSpPr>
      <xdr:spPr bwMode="auto">
        <a:xfrm>
          <a:off x="4641011" y="5677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943841</xdr:colOff>
      <xdr:row>4</xdr:row>
      <xdr:rowOff>238126</xdr:rowOff>
    </xdr:to>
    <xdr:sp macro="" textlink="">
      <xdr:nvSpPr>
        <xdr:cNvPr id="15990" name="AutoShape 1" hidden="1"/>
        <xdr:cNvSpPr>
          <a:spLocks noChangeAspect="1" noChangeArrowheads="1"/>
        </xdr:cNvSpPr>
      </xdr:nvSpPr>
      <xdr:spPr bwMode="auto">
        <a:xfrm>
          <a:off x="957532" y="567726"/>
          <a:ext cx="94384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880629</xdr:colOff>
      <xdr:row>4</xdr:row>
      <xdr:rowOff>276226</xdr:rowOff>
    </xdr:to>
    <xdr:sp macro="" textlink="">
      <xdr:nvSpPr>
        <xdr:cNvPr id="15991" name="AutoShape 1" hidden="1"/>
        <xdr:cNvSpPr>
          <a:spLocks noChangeAspect="1" noChangeArrowheads="1"/>
        </xdr:cNvSpPr>
      </xdr:nvSpPr>
      <xdr:spPr bwMode="auto">
        <a:xfrm>
          <a:off x="4641011" y="605826"/>
          <a:ext cx="88062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992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993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994" name="AutoShape 1" hidden="1"/>
        <xdr:cNvSpPr>
          <a:spLocks noChangeAspect="1" noChangeArrowheads="1"/>
        </xdr:cNvSpPr>
      </xdr:nvSpPr>
      <xdr:spPr bwMode="auto">
        <a:xfrm>
          <a:off x="957532" y="567726"/>
          <a:ext cx="94384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15995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996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880630</xdr:colOff>
      <xdr:row>4</xdr:row>
      <xdr:rowOff>238126</xdr:rowOff>
    </xdr:to>
    <xdr:sp macro="" textlink="">
      <xdr:nvSpPr>
        <xdr:cNvPr id="15997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943842</xdr:colOff>
      <xdr:row>4</xdr:row>
      <xdr:rowOff>238126</xdr:rowOff>
    </xdr:to>
    <xdr:sp macro="" textlink="">
      <xdr:nvSpPr>
        <xdr:cNvPr id="15998" name="AutoShape 1" hidden="1"/>
        <xdr:cNvSpPr>
          <a:spLocks noChangeAspect="1" noChangeArrowheads="1"/>
        </xdr:cNvSpPr>
      </xdr:nvSpPr>
      <xdr:spPr bwMode="auto">
        <a:xfrm>
          <a:off x="957532" y="567726"/>
          <a:ext cx="94384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880630</xdr:colOff>
      <xdr:row>4</xdr:row>
      <xdr:rowOff>276226</xdr:rowOff>
    </xdr:to>
    <xdr:sp macro="" textlink="">
      <xdr:nvSpPr>
        <xdr:cNvPr id="15999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6000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977795</xdr:colOff>
      <xdr:row>4</xdr:row>
      <xdr:rowOff>238126</xdr:rowOff>
    </xdr:to>
    <xdr:sp macro="" textlink="">
      <xdr:nvSpPr>
        <xdr:cNvPr id="16001" name="AutoShape 1" hidden="1"/>
        <xdr:cNvSpPr>
          <a:spLocks noChangeAspect="1" noChangeArrowheads="1"/>
        </xdr:cNvSpPr>
      </xdr:nvSpPr>
      <xdr:spPr bwMode="auto">
        <a:xfrm>
          <a:off x="957532" y="567726"/>
          <a:ext cx="97779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6002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6003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943843</xdr:colOff>
      <xdr:row>4</xdr:row>
      <xdr:rowOff>238126</xdr:rowOff>
    </xdr:to>
    <xdr:sp macro="" textlink="">
      <xdr:nvSpPr>
        <xdr:cNvPr id="16004" name="AutoShape 1" hidden="1"/>
        <xdr:cNvSpPr>
          <a:spLocks noChangeAspect="1" noChangeArrowheads="1"/>
        </xdr:cNvSpPr>
      </xdr:nvSpPr>
      <xdr:spPr bwMode="auto">
        <a:xfrm>
          <a:off x="957532" y="567726"/>
          <a:ext cx="94384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880631</xdr:colOff>
      <xdr:row>4</xdr:row>
      <xdr:rowOff>276226</xdr:rowOff>
    </xdr:to>
    <xdr:sp macro="" textlink="">
      <xdr:nvSpPr>
        <xdr:cNvPr id="16005" name="AutoShape 1" hidden="1"/>
        <xdr:cNvSpPr>
          <a:spLocks noChangeAspect="1" noChangeArrowheads="1"/>
        </xdr:cNvSpPr>
      </xdr:nvSpPr>
      <xdr:spPr bwMode="auto">
        <a:xfrm>
          <a:off x="4641011" y="6058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6006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880631</xdr:colOff>
      <xdr:row>4</xdr:row>
      <xdr:rowOff>238126</xdr:rowOff>
    </xdr:to>
    <xdr:sp macro="" textlink="">
      <xdr:nvSpPr>
        <xdr:cNvPr id="16007" name="AutoShape 1" hidden="1"/>
        <xdr:cNvSpPr>
          <a:spLocks noChangeAspect="1" noChangeArrowheads="1"/>
        </xdr:cNvSpPr>
      </xdr:nvSpPr>
      <xdr:spPr bwMode="auto">
        <a:xfrm>
          <a:off x="4641011" y="567726"/>
          <a:ext cx="8806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943842</xdr:colOff>
      <xdr:row>4</xdr:row>
      <xdr:rowOff>218575</xdr:rowOff>
    </xdr:to>
    <xdr:sp macro="" textlink="">
      <xdr:nvSpPr>
        <xdr:cNvPr id="16008" name="AutoShape 1" hidden="1"/>
        <xdr:cNvSpPr>
          <a:spLocks noChangeAspect="1" noChangeArrowheads="1"/>
        </xdr:cNvSpPr>
      </xdr:nvSpPr>
      <xdr:spPr bwMode="auto">
        <a:xfrm>
          <a:off x="957532" y="548175"/>
          <a:ext cx="94384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863313</xdr:colOff>
      <xdr:row>4</xdr:row>
      <xdr:rowOff>295275</xdr:rowOff>
    </xdr:to>
    <xdr:sp macro="" textlink="">
      <xdr:nvSpPr>
        <xdr:cNvPr id="16009" name="AutoShape 1" hidden="1"/>
        <xdr:cNvSpPr>
          <a:spLocks noChangeAspect="1" noChangeArrowheads="1"/>
        </xdr:cNvSpPr>
      </xdr:nvSpPr>
      <xdr:spPr bwMode="auto">
        <a:xfrm>
          <a:off x="4641011" y="621102"/>
          <a:ext cx="863313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1106635</xdr:colOff>
      <xdr:row>4</xdr:row>
      <xdr:rowOff>238126</xdr:rowOff>
    </xdr:to>
    <xdr:sp macro="" textlink="">
      <xdr:nvSpPr>
        <xdr:cNvPr id="16010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1106635</xdr:colOff>
      <xdr:row>4</xdr:row>
      <xdr:rowOff>238126</xdr:rowOff>
    </xdr:to>
    <xdr:sp macro="" textlink="">
      <xdr:nvSpPr>
        <xdr:cNvPr id="16011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1106635</xdr:colOff>
      <xdr:row>4</xdr:row>
      <xdr:rowOff>238126</xdr:rowOff>
    </xdr:to>
    <xdr:sp macro="" textlink="">
      <xdr:nvSpPr>
        <xdr:cNvPr id="16012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1106635</xdr:colOff>
      <xdr:row>4</xdr:row>
      <xdr:rowOff>238126</xdr:rowOff>
    </xdr:to>
    <xdr:sp macro="" textlink="">
      <xdr:nvSpPr>
        <xdr:cNvPr id="16013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14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15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6016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6017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18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19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1106635</xdr:colOff>
      <xdr:row>4</xdr:row>
      <xdr:rowOff>238126</xdr:rowOff>
    </xdr:to>
    <xdr:sp macro="" textlink="">
      <xdr:nvSpPr>
        <xdr:cNvPr id="16020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1106635</xdr:colOff>
      <xdr:row>4</xdr:row>
      <xdr:rowOff>238126</xdr:rowOff>
    </xdr:to>
    <xdr:sp macro="" textlink="">
      <xdr:nvSpPr>
        <xdr:cNvPr id="16021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22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23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6024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6025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26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27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28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29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30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31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32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33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34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35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36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37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6038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1106633</xdr:colOff>
      <xdr:row>4</xdr:row>
      <xdr:rowOff>238126</xdr:rowOff>
    </xdr:to>
    <xdr:sp macro="" textlink="">
      <xdr:nvSpPr>
        <xdr:cNvPr id="16039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40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41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42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43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44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45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46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47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48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1106634</xdr:colOff>
      <xdr:row>4</xdr:row>
      <xdr:rowOff>238126</xdr:rowOff>
    </xdr:to>
    <xdr:sp macro="" textlink="">
      <xdr:nvSpPr>
        <xdr:cNvPr id="16049" name="AutoShape 1" hidden="1"/>
        <xdr:cNvSpPr>
          <a:spLocks noChangeAspect="1" noChangeArrowheads="1"/>
        </xdr:cNvSpPr>
      </xdr:nvSpPr>
      <xdr:spPr bwMode="auto">
        <a:xfrm>
          <a:off x="957532" y="567726"/>
          <a:ext cx="11066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1429571</xdr:colOff>
      <xdr:row>4</xdr:row>
      <xdr:rowOff>238126</xdr:rowOff>
    </xdr:to>
    <xdr:sp macro="" textlink="">
      <xdr:nvSpPr>
        <xdr:cNvPr id="16050" name="AutoShape 1" hidden="1"/>
        <xdr:cNvSpPr>
          <a:spLocks noChangeAspect="1" noChangeArrowheads="1"/>
        </xdr:cNvSpPr>
      </xdr:nvSpPr>
      <xdr:spPr bwMode="auto">
        <a:xfrm>
          <a:off x="957532" y="567726"/>
          <a:ext cx="142957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05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1441825</xdr:colOff>
      <xdr:row>4</xdr:row>
      <xdr:rowOff>238126</xdr:rowOff>
    </xdr:to>
    <xdr:sp macro="" textlink="">
      <xdr:nvSpPr>
        <xdr:cNvPr id="16052" name="AutoShape 1" hidden="1"/>
        <xdr:cNvSpPr>
          <a:spLocks noChangeAspect="1" noChangeArrowheads="1"/>
        </xdr:cNvSpPr>
      </xdr:nvSpPr>
      <xdr:spPr bwMode="auto">
        <a:xfrm>
          <a:off x="957532" y="567726"/>
          <a:ext cx="14418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1441825</xdr:colOff>
      <xdr:row>4</xdr:row>
      <xdr:rowOff>238126</xdr:rowOff>
    </xdr:to>
    <xdr:sp macro="" textlink="">
      <xdr:nvSpPr>
        <xdr:cNvPr id="16053" name="AutoShape 1" hidden="1"/>
        <xdr:cNvSpPr>
          <a:spLocks noChangeAspect="1" noChangeArrowheads="1"/>
        </xdr:cNvSpPr>
      </xdr:nvSpPr>
      <xdr:spPr bwMode="auto">
        <a:xfrm>
          <a:off x="957532" y="567726"/>
          <a:ext cx="14418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5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5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5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5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058" name="AutoShape 1" hidden="1"/>
        <xdr:cNvSpPr>
          <a:spLocks noChangeAspect="1" noChangeArrowheads="1"/>
        </xdr:cNvSpPr>
      </xdr:nvSpPr>
      <xdr:spPr bwMode="auto">
        <a:xfrm>
          <a:off x="957532" y="567726"/>
          <a:ext cx="14037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05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06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1334321</xdr:colOff>
      <xdr:row>4</xdr:row>
      <xdr:rowOff>276226</xdr:rowOff>
    </xdr:to>
    <xdr:sp macro="" textlink="">
      <xdr:nvSpPr>
        <xdr:cNvPr id="16061" name="AutoShape 1" hidden="1"/>
        <xdr:cNvSpPr>
          <a:spLocks noChangeAspect="1" noChangeArrowheads="1"/>
        </xdr:cNvSpPr>
      </xdr:nvSpPr>
      <xdr:spPr bwMode="auto">
        <a:xfrm>
          <a:off x="957532" y="605826"/>
          <a:ext cx="13343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06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063" name="AutoShape 1" hidden="1"/>
        <xdr:cNvSpPr>
          <a:spLocks noChangeAspect="1" noChangeArrowheads="1"/>
        </xdr:cNvSpPr>
      </xdr:nvSpPr>
      <xdr:spPr bwMode="auto">
        <a:xfrm>
          <a:off x="957532" y="567726"/>
          <a:ext cx="14037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6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6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06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06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06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069" name="AutoShape 1" hidden="1"/>
        <xdr:cNvSpPr>
          <a:spLocks noChangeAspect="1" noChangeArrowheads="1"/>
        </xdr:cNvSpPr>
      </xdr:nvSpPr>
      <xdr:spPr bwMode="auto">
        <a:xfrm>
          <a:off x="957532" y="567726"/>
          <a:ext cx="14037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070" name="AutoShape 1" hidden="1"/>
        <xdr:cNvSpPr>
          <a:spLocks noChangeAspect="1" noChangeArrowheads="1"/>
        </xdr:cNvSpPr>
      </xdr:nvSpPr>
      <xdr:spPr bwMode="auto">
        <a:xfrm>
          <a:off x="957532" y="567726"/>
          <a:ext cx="14037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071" name="AutoShape 1" hidden="1"/>
        <xdr:cNvSpPr>
          <a:spLocks noChangeAspect="1" noChangeArrowheads="1"/>
        </xdr:cNvSpPr>
      </xdr:nvSpPr>
      <xdr:spPr bwMode="auto">
        <a:xfrm>
          <a:off x="957532" y="567726"/>
          <a:ext cx="14037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072" name="AutoShape 1" hidden="1"/>
        <xdr:cNvSpPr>
          <a:spLocks noChangeAspect="1" noChangeArrowheads="1"/>
        </xdr:cNvSpPr>
      </xdr:nvSpPr>
      <xdr:spPr bwMode="auto">
        <a:xfrm>
          <a:off x="957532" y="567726"/>
          <a:ext cx="14037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073" name="AutoShape 1" hidden="1"/>
        <xdr:cNvSpPr>
          <a:spLocks noChangeAspect="1" noChangeArrowheads="1"/>
        </xdr:cNvSpPr>
      </xdr:nvSpPr>
      <xdr:spPr bwMode="auto">
        <a:xfrm>
          <a:off x="957532" y="567726"/>
          <a:ext cx="14037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074" name="AutoShape 1" hidden="1"/>
        <xdr:cNvSpPr>
          <a:spLocks noChangeAspect="1" noChangeArrowheads="1"/>
        </xdr:cNvSpPr>
      </xdr:nvSpPr>
      <xdr:spPr bwMode="auto">
        <a:xfrm>
          <a:off x="957532" y="567726"/>
          <a:ext cx="14037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6075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6076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6077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6078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6079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6080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6081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6082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6083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8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8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8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8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8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6089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6090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6091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6092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1711857</xdr:colOff>
      <xdr:row>4</xdr:row>
      <xdr:rowOff>238126</xdr:rowOff>
    </xdr:to>
    <xdr:sp macro="" textlink="">
      <xdr:nvSpPr>
        <xdr:cNvPr id="16093" name="AutoShape 1" hidden="1"/>
        <xdr:cNvSpPr>
          <a:spLocks noChangeAspect="1" noChangeArrowheads="1"/>
        </xdr:cNvSpPr>
      </xdr:nvSpPr>
      <xdr:spPr bwMode="auto">
        <a:xfrm>
          <a:off x="957532" y="567726"/>
          <a:ext cx="17118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1334321</xdr:colOff>
      <xdr:row>4</xdr:row>
      <xdr:rowOff>238126</xdr:rowOff>
    </xdr:to>
    <xdr:sp macro="" textlink="">
      <xdr:nvSpPr>
        <xdr:cNvPr id="16094" name="AutoShape 1" hidden="1"/>
        <xdr:cNvSpPr>
          <a:spLocks noChangeAspect="1" noChangeArrowheads="1"/>
        </xdr:cNvSpPr>
      </xdr:nvSpPr>
      <xdr:spPr bwMode="auto">
        <a:xfrm>
          <a:off x="957532" y="567726"/>
          <a:ext cx="13343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1711857</xdr:colOff>
      <xdr:row>4</xdr:row>
      <xdr:rowOff>276226</xdr:rowOff>
    </xdr:to>
    <xdr:sp macro="" textlink="">
      <xdr:nvSpPr>
        <xdr:cNvPr id="16095" name="AutoShape 1" hidden="1"/>
        <xdr:cNvSpPr>
          <a:spLocks noChangeAspect="1" noChangeArrowheads="1"/>
        </xdr:cNvSpPr>
      </xdr:nvSpPr>
      <xdr:spPr bwMode="auto">
        <a:xfrm>
          <a:off x="957532" y="605826"/>
          <a:ext cx="171185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1334321</xdr:colOff>
      <xdr:row>4</xdr:row>
      <xdr:rowOff>238126</xdr:rowOff>
    </xdr:to>
    <xdr:sp macro="" textlink="">
      <xdr:nvSpPr>
        <xdr:cNvPr id="16096" name="AutoShape 1" hidden="1"/>
        <xdr:cNvSpPr>
          <a:spLocks noChangeAspect="1" noChangeArrowheads="1"/>
        </xdr:cNvSpPr>
      </xdr:nvSpPr>
      <xdr:spPr bwMode="auto">
        <a:xfrm>
          <a:off x="957532" y="567726"/>
          <a:ext cx="13343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1429571</xdr:colOff>
      <xdr:row>4</xdr:row>
      <xdr:rowOff>238126</xdr:rowOff>
    </xdr:to>
    <xdr:sp macro="" textlink="">
      <xdr:nvSpPr>
        <xdr:cNvPr id="16097" name="AutoShape 1" hidden="1"/>
        <xdr:cNvSpPr>
          <a:spLocks noChangeAspect="1" noChangeArrowheads="1"/>
        </xdr:cNvSpPr>
      </xdr:nvSpPr>
      <xdr:spPr bwMode="auto">
        <a:xfrm>
          <a:off x="957532" y="567726"/>
          <a:ext cx="142957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1334321</xdr:colOff>
      <xdr:row>4</xdr:row>
      <xdr:rowOff>276226</xdr:rowOff>
    </xdr:to>
    <xdr:sp macro="" textlink="">
      <xdr:nvSpPr>
        <xdr:cNvPr id="16098" name="AutoShape 1" hidden="1"/>
        <xdr:cNvSpPr>
          <a:spLocks noChangeAspect="1" noChangeArrowheads="1"/>
        </xdr:cNvSpPr>
      </xdr:nvSpPr>
      <xdr:spPr bwMode="auto">
        <a:xfrm>
          <a:off x="957532" y="605826"/>
          <a:ext cx="13343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09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10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0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0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10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0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0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0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0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10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10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6110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6111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6112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6113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1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1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1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1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1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1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2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2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2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2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2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2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2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2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2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2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3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3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3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3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6134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6135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6136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6137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3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3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4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4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4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4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4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4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4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4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4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4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5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5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5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5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5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5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5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5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5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5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6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6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6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6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6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6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6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6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6168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6169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6170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6171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7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173" name="AutoShape 1" hidden="1"/>
        <xdr:cNvSpPr>
          <a:spLocks noChangeAspect="1" noChangeArrowheads="1"/>
        </xdr:cNvSpPr>
      </xdr:nvSpPr>
      <xdr:spPr bwMode="auto">
        <a:xfrm>
          <a:off x="957532" y="567726"/>
          <a:ext cx="14037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7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7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7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7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7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7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8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8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8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8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8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8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186" name="AutoShape 1" hidden="1"/>
        <xdr:cNvSpPr>
          <a:spLocks noChangeAspect="1" noChangeArrowheads="1"/>
        </xdr:cNvSpPr>
      </xdr:nvSpPr>
      <xdr:spPr bwMode="auto">
        <a:xfrm>
          <a:off x="957532" y="567726"/>
          <a:ext cx="14037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8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8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8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9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9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9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9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9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195" name="AutoShape 1" hidden="1"/>
        <xdr:cNvSpPr>
          <a:spLocks noChangeAspect="1" noChangeArrowheads="1"/>
        </xdr:cNvSpPr>
      </xdr:nvSpPr>
      <xdr:spPr bwMode="auto">
        <a:xfrm>
          <a:off x="957532" y="567726"/>
          <a:ext cx="14037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196" name="AutoShape 1" hidden="1"/>
        <xdr:cNvSpPr>
          <a:spLocks noChangeAspect="1" noChangeArrowheads="1"/>
        </xdr:cNvSpPr>
      </xdr:nvSpPr>
      <xdr:spPr bwMode="auto">
        <a:xfrm>
          <a:off x="957532" y="567726"/>
          <a:ext cx="14037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9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198" name="AutoShape 1" hidden="1"/>
        <xdr:cNvSpPr>
          <a:spLocks noChangeAspect="1" noChangeArrowheads="1"/>
        </xdr:cNvSpPr>
      </xdr:nvSpPr>
      <xdr:spPr bwMode="auto">
        <a:xfrm>
          <a:off x="957532" y="567726"/>
          <a:ext cx="14037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19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0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0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0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0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204" name="AutoShape 1" hidden="1"/>
        <xdr:cNvSpPr>
          <a:spLocks noChangeAspect="1" noChangeArrowheads="1"/>
        </xdr:cNvSpPr>
      </xdr:nvSpPr>
      <xdr:spPr bwMode="auto">
        <a:xfrm>
          <a:off x="957532" y="567726"/>
          <a:ext cx="14037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205" name="AutoShape 1" hidden="1"/>
        <xdr:cNvSpPr>
          <a:spLocks noChangeAspect="1" noChangeArrowheads="1"/>
        </xdr:cNvSpPr>
      </xdr:nvSpPr>
      <xdr:spPr bwMode="auto">
        <a:xfrm>
          <a:off x="957532" y="567726"/>
          <a:ext cx="14037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0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207" name="AutoShape 1" hidden="1"/>
        <xdr:cNvSpPr>
          <a:spLocks noChangeAspect="1" noChangeArrowheads="1"/>
        </xdr:cNvSpPr>
      </xdr:nvSpPr>
      <xdr:spPr bwMode="auto">
        <a:xfrm>
          <a:off x="957532" y="567726"/>
          <a:ext cx="14037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208" name="AutoShape 1" hidden="1"/>
        <xdr:cNvSpPr>
          <a:spLocks noChangeAspect="1" noChangeArrowheads="1"/>
        </xdr:cNvSpPr>
      </xdr:nvSpPr>
      <xdr:spPr bwMode="auto">
        <a:xfrm>
          <a:off x="957532" y="567726"/>
          <a:ext cx="14037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209" name="AutoShape 1" hidden="1"/>
        <xdr:cNvSpPr>
          <a:spLocks noChangeAspect="1" noChangeArrowheads="1"/>
        </xdr:cNvSpPr>
      </xdr:nvSpPr>
      <xdr:spPr bwMode="auto">
        <a:xfrm>
          <a:off x="957532" y="567726"/>
          <a:ext cx="14037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1403725</xdr:colOff>
      <xdr:row>4</xdr:row>
      <xdr:rowOff>238126</xdr:rowOff>
    </xdr:to>
    <xdr:sp macro="" textlink="">
      <xdr:nvSpPr>
        <xdr:cNvPr id="16210" name="AutoShape 1" hidden="1"/>
        <xdr:cNvSpPr>
          <a:spLocks noChangeAspect="1" noChangeArrowheads="1"/>
        </xdr:cNvSpPr>
      </xdr:nvSpPr>
      <xdr:spPr bwMode="auto">
        <a:xfrm>
          <a:off x="957532" y="567726"/>
          <a:ext cx="140372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1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1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6213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6214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6215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6216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1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1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1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2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2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2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2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2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2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2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2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2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2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3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3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3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3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3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3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3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3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3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3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4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4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4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4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4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4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4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4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4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4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5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5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5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5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5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5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5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25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6258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6259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6260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6261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6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6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6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6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6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6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6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6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7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7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7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7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7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7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7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7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7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7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8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8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8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8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8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8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8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8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8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8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9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9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9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9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9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9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9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9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9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29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0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0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0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6303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6304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6305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6306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0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0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0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1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1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1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1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1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1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1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1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1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1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2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2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2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2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2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2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2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2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2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2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3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3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3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3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3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3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3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3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3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3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4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4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4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4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4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4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4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4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6348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6349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6350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6351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5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5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5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5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5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5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5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5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6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6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6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6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6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6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6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6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6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6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7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7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7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7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7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7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7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7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7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7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8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8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8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8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8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8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8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8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8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8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9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9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39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6393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6394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6395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6396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39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39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39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0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0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0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0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0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0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0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0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0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0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1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1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1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1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1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1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1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1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1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1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2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2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2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2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2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2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2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2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2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2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3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3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3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3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3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3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3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3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6438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6439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6440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6441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4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4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4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4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4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4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4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4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5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5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5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5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5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5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5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5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5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5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6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6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6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6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6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6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6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6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6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6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7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7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7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7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7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7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7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7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7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7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8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8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8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6483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6484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6485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6486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8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8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8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9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9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9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9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9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9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9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9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9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49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0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0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0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0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0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0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0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0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0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0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1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1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1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1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1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1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1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1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1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1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2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2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2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2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2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2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2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52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6528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6529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6530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6531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3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3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3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3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3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3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3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3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4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4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4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4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4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4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4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4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4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4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5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5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5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5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5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5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5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5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5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5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6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6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6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6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6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6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6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6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6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6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7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7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7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6573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6574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6575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6576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7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7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7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8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8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8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8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8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8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8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8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8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8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9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9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9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9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9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9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9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9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9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59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0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0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0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0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0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0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0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0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0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0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1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1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1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1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1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1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1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1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6618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6619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6620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6621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6622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6623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62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662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6626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6627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2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2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3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3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3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3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3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3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3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3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3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3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4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4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4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4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4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4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4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4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4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4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5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5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5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5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5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5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5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5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5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5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6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6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6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6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6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6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6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6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666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6669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6670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6671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6672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6673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67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1431166</xdr:colOff>
      <xdr:row>4</xdr:row>
      <xdr:rowOff>238126</xdr:rowOff>
    </xdr:to>
    <xdr:sp macro="" textlink="">
      <xdr:nvSpPr>
        <xdr:cNvPr id="16675" name="AutoShape 1" hidden="1"/>
        <xdr:cNvSpPr>
          <a:spLocks noChangeAspect="1" noChangeArrowheads="1"/>
        </xdr:cNvSpPr>
      </xdr:nvSpPr>
      <xdr:spPr bwMode="auto">
        <a:xfrm>
          <a:off x="957532" y="567726"/>
          <a:ext cx="143116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1431166</xdr:colOff>
      <xdr:row>4</xdr:row>
      <xdr:rowOff>238126</xdr:rowOff>
    </xdr:to>
    <xdr:sp macro="" textlink="">
      <xdr:nvSpPr>
        <xdr:cNvPr id="16676" name="AutoShape 1" hidden="1"/>
        <xdr:cNvSpPr>
          <a:spLocks noChangeAspect="1" noChangeArrowheads="1"/>
        </xdr:cNvSpPr>
      </xdr:nvSpPr>
      <xdr:spPr bwMode="auto">
        <a:xfrm>
          <a:off x="957532" y="567726"/>
          <a:ext cx="143116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67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67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67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68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681" name="AutoShape 1" hidden="1"/>
        <xdr:cNvSpPr>
          <a:spLocks noChangeAspect="1" noChangeArrowheads="1"/>
        </xdr:cNvSpPr>
      </xdr:nvSpPr>
      <xdr:spPr bwMode="auto">
        <a:xfrm>
          <a:off x="957532" y="567726"/>
          <a:ext cx="1393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68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68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6684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68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686" name="AutoShape 1" hidden="1"/>
        <xdr:cNvSpPr>
          <a:spLocks noChangeAspect="1" noChangeArrowheads="1"/>
        </xdr:cNvSpPr>
      </xdr:nvSpPr>
      <xdr:spPr bwMode="auto">
        <a:xfrm>
          <a:off x="957532" y="567726"/>
          <a:ext cx="1393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68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68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68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69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69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692" name="AutoShape 1" hidden="1"/>
        <xdr:cNvSpPr>
          <a:spLocks noChangeAspect="1" noChangeArrowheads="1"/>
        </xdr:cNvSpPr>
      </xdr:nvSpPr>
      <xdr:spPr bwMode="auto">
        <a:xfrm>
          <a:off x="957532" y="567726"/>
          <a:ext cx="1393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693" name="AutoShape 1" hidden="1"/>
        <xdr:cNvSpPr>
          <a:spLocks noChangeAspect="1" noChangeArrowheads="1"/>
        </xdr:cNvSpPr>
      </xdr:nvSpPr>
      <xdr:spPr bwMode="auto">
        <a:xfrm>
          <a:off x="957532" y="567726"/>
          <a:ext cx="1393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694" name="AutoShape 1" hidden="1"/>
        <xdr:cNvSpPr>
          <a:spLocks noChangeAspect="1" noChangeArrowheads="1"/>
        </xdr:cNvSpPr>
      </xdr:nvSpPr>
      <xdr:spPr bwMode="auto">
        <a:xfrm>
          <a:off x="957532" y="567726"/>
          <a:ext cx="1393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695" name="AutoShape 1" hidden="1"/>
        <xdr:cNvSpPr>
          <a:spLocks noChangeAspect="1" noChangeArrowheads="1"/>
        </xdr:cNvSpPr>
      </xdr:nvSpPr>
      <xdr:spPr bwMode="auto">
        <a:xfrm>
          <a:off x="957532" y="567726"/>
          <a:ext cx="1393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696" name="AutoShape 1" hidden="1"/>
        <xdr:cNvSpPr>
          <a:spLocks noChangeAspect="1" noChangeArrowheads="1"/>
        </xdr:cNvSpPr>
      </xdr:nvSpPr>
      <xdr:spPr bwMode="auto">
        <a:xfrm>
          <a:off x="957532" y="567726"/>
          <a:ext cx="1393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697" name="AutoShape 1" hidden="1"/>
        <xdr:cNvSpPr>
          <a:spLocks noChangeAspect="1" noChangeArrowheads="1"/>
        </xdr:cNvSpPr>
      </xdr:nvSpPr>
      <xdr:spPr bwMode="auto">
        <a:xfrm>
          <a:off x="957532" y="567726"/>
          <a:ext cx="1393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6698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904876</xdr:colOff>
      <xdr:row>4</xdr:row>
      <xdr:rowOff>238126</xdr:rowOff>
    </xdr:to>
    <xdr:sp macro="" textlink="">
      <xdr:nvSpPr>
        <xdr:cNvPr id="16699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6700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904876</xdr:colOff>
      <xdr:row>4</xdr:row>
      <xdr:rowOff>238126</xdr:rowOff>
    </xdr:to>
    <xdr:sp macro="" textlink="">
      <xdr:nvSpPr>
        <xdr:cNvPr id="16701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6702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6703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6704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904876</xdr:colOff>
      <xdr:row>4</xdr:row>
      <xdr:rowOff>238126</xdr:rowOff>
    </xdr:to>
    <xdr:sp macro="" textlink="">
      <xdr:nvSpPr>
        <xdr:cNvPr id="16705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6706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904876</xdr:colOff>
      <xdr:row>4</xdr:row>
      <xdr:rowOff>238126</xdr:rowOff>
    </xdr:to>
    <xdr:sp macro="" textlink="">
      <xdr:nvSpPr>
        <xdr:cNvPr id="16707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70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70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71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71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71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6713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6714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6715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6716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1715367</xdr:colOff>
      <xdr:row>4</xdr:row>
      <xdr:rowOff>238126</xdr:rowOff>
    </xdr:to>
    <xdr:sp macro="" textlink="">
      <xdr:nvSpPr>
        <xdr:cNvPr id="16717" name="AutoShape 1" hidden="1"/>
        <xdr:cNvSpPr>
          <a:spLocks noChangeAspect="1" noChangeArrowheads="1"/>
        </xdr:cNvSpPr>
      </xdr:nvSpPr>
      <xdr:spPr bwMode="auto">
        <a:xfrm>
          <a:off x="957532" y="567726"/>
          <a:ext cx="171536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6718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1715367</xdr:colOff>
      <xdr:row>4</xdr:row>
      <xdr:rowOff>276226</xdr:rowOff>
    </xdr:to>
    <xdr:sp macro="" textlink="">
      <xdr:nvSpPr>
        <xdr:cNvPr id="16719" name="AutoShape 1" hidden="1"/>
        <xdr:cNvSpPr>
          <a:spLocks noChangeAspect="1" noChangeArrowheads="1"/>
        </xdr:cNvSpPr>
      </xdr:nvSpPr>
      <xdr:spPr bwMode="auto">
        <a:xfrm>
          <a:off x="957532" y="605826"/>
          <a:ext cx="171536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6720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6721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6722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72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72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2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2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72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2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2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3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3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73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73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6734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6735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6736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6737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3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3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4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4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4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4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4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4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4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4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4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4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5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5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5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5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5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5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5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675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1499753</xdr:colOff>
      <xdr:row>4</xdr:row>
      <xdr:rowOff>238126</xdr:rowOff>
    </xdr:to>
    <xdr:sp macro="" textlink="">
      <xdr:nvSpPr>
        <xdr:cNvPr id="16758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6759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1404503</xdr:colOff>
      <xdr:row>4</xdr:row>
      <xdr:rowOff>276226</xdr:rowOff>
    </xdr:to>
    <xdr:sp macro="" textlink="">
      <xdr:nvSpPr>
        <xdr:cNvPr id="16760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6761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6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6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6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6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6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6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6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6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7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7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7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7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7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7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7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7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7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7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8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8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8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8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8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8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8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8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8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8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9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9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679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6793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6794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6795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9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797" name="AutoShape 1" hidden="1"/>
        <xdr:cNvSpPr>
          <a:spLocks noChangeAspect="1" noChangeArrowheads="1"/>
        </xdr:cNvSpPr>
      </xdr:nvSpPr>
      <xdr:spPr bwMode="auto">
        <a:xfrm>
          <a:off x="957532" y="567726"/>
          <a:ext cx="1393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9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79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0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0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0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0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0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0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0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0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0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0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810" name="AutoShape 1" hidden="1"/>
        <xdr:cNvSpPr>
          <a:spLocks noChangeAspect="1" noChangeArrowheads="1"/>
        </xdr:cNvSpPr>
      </xdr:nvSpPr>
      <xdr:spPr bwMode="auto">
        <a:xfrm>
          <a:off x="957532" y="567726"/>
          <a:ext cx="1393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1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1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1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1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1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1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1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1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819" name="AutoShape 1" hidden="1"/>
        <xdr:cNvSpPr>
          <a:spLocks noChangeAspect="1" noChangeArrowheads="1"/>
        </xdr:cNvSpPr>
      </xdr:nvSpPr>
      <xdr:spPr bwMode="auto">
        <a:xfrm>
          <a:off x="957532" y="567726"/>
          <a:ext cx="1393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820" name="AutoShape 1" hidden="1"/>
        <xdr:cNvSpPr>
          <a:spLocks noChangeAspect="1" noChangeArrowheads="1"/>
        </xdr:cNvSpPr>
      </xdr:nvSpPr>
      <xdr:spPr bwMode="auto">
        <a:xfrm>
          <a:off x="957532" y="567726"/>
          <a:ext cx="1393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2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822" name="AutoShape 1" hidden="1"/>
        <xdr:cNvSpPr>
          <a:spLocks noChangeAspect="1" noChangeArrowheads="1"/>
        </xdr:cNvSpPr>
      </xdr:nvSpPr>
      <xdr:spPr bwMode="auto">
        <a:xfrm>
          <a:off x="957532" y="567726"/>
          <a:ext cx="1393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2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2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2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2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2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828" name="AutoShape 1" hidden="1"/>
        <xdr:cNvSpPr>
          <a:spLocks noChangeAspect="1" noChangeArrowheads="1"/>
        </xdr:cNvSpPr>
      </xdr:nvSpPr>
      <xdr:spPr bwMode="auto">
        <a:xfrm>
          <a:off x="957532" y="567726"/>
          <a:ext cx="1393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829" name="AutoShape 1" hidden="1"/>
        <xdr:cNvSpPr>
          <a:spLocks noChangeAspect="1" noChangeArrowheads="1"/>
        </xdr:cNvSpPr>
      </xdr:nvSpPr>
      <xdr:spPr bwMode="auto">
        <a:xfrm>
          <a:off x="957532" y="567726"/>
          <a:ext cx="1393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3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831" name="AutoShape 1" hidden="1"/>
        <xdr:cNvSpPr>
          <a:spLocks noChangeAspect="1" noChangeArrowheads="1"/>
        </xdr:cNvSpPr>
      </xdr:nvSpPr>
      <xdr:spPr bwMode="auto">
        <a:xfrm>
          <a:off x="957532" y="567726"/>
          <a:ext cx="1393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832" name="AutoShape 1" hidden="1"/>
        <xdr:cNvSpPr>
          <a:spLocks noChangeAspect="1" noChangeArrowheads="1"/>
        </xdr:cNvSpPr>
      </xdr:nvSpPr>
      <xdr:spPr bwMode="auto">
        <a:xfrm>
          <a:off x="957532" y="567726"/>
          <a:ext cx="1393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833" name="AutoShape 1" hidden="1"/>
        <xdr:cNvSpPr>
          <a:spLocks noChangeAspect="1" noChangeArrowheads="1"/>
        </xdr:cNvSpPr>
      </xdr:nvSpPr>
      <xdr:spPr bwMode="auto">
        <a:xfrm>
          <a:off x="957532" y="567726"/>
          <a:ext cx="1393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1393066</xdr:colOff>
      <xdr:row>4</xdr:row>
      <xdr:rowOff>238126</xdr:rowOff>
    </xdr:to>
    <xdr:sp macro="" textlink="">
      <xdr:nvSpPr>
        <xdr:cNvPr id="16834" name="AutoShape 1" hidden="1"/>
        <xdr:cNvSpPr>
          <a:spLocks noChangeAspect="1" noChangeArrowheads="1"/>
        </xdr:cNvSpPr>
      </xdr:nvSpPr>
      <xdr:spPr bwMode="auto">
        <a:xfrm>
          <a:off x="957532" y="567726"/>
          <a:ext cx="139306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3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83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6837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6838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683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6840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4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4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4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4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4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4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4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4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4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5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5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5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5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5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5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5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5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5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5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6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6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6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6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6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6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6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6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6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6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7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7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7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7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7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7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7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7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7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7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8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688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1499756</xdr:colOff>
      <xdr:row>4</xdr:row>
      <xdr:rowOff>238126</xdr:rowOff>
    </xdr:to>
    <xdr:sp macro="" textlink="">
      <xdr:nvSpPr>
        <xdr:cNvPr id="1688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904876</xdr:colOff>
      <xdr:row>4</xdr:row>
      <xdr:rowOff>238126</xdr:rowOff>
    </xdr:to>
    <xdr:sp macro="" textlink="">
      <xdr:nvSpPr>
        <xdr:cNvPr id="16883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1404506</xdr:colOff>
      <xdr:row>4</xdr:row>
      <xdr:rowOff>276226</xdr:rowOff>
    </xdr:to>
    <xdr:sp macro="" textlink="">
      <xdr:nvSpPr>
        <xdr:cNvPr id="16884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904876</xdr:colOff>
      <xdr:row>4</xdr:row>
      <xdr:rowOff>238126</xdr:rowOff>
    </xdr:to>
    <xdr:sp macro="" textlink="">
      <xdr:nvSpPr>
        <xdr:cNvPr id="16885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8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8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8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8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9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9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9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9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9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9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9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9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9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89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0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0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0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0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0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0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0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0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0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0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1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1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1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1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1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1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1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1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1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1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2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2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2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2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2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2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2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6927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6928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692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6930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3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3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3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3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3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3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3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3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3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4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4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4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4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4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4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4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4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4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4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5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5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5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5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5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5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5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5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5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5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6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6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6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6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6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6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6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6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6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6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7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697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697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6973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6974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6975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7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7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7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7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8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8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8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8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8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8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8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8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8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8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9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9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9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9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9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9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9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9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9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699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0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0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0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0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0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0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0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0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0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0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1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1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1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1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1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1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01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017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7018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01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7020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2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2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2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2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2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2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2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2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2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3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3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3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3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3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3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3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3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3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3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4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4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4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4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4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4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4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4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4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4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5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5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5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5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5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5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5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5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5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5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6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6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06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7063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064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7065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6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6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6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6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7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7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7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7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7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7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7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7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7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7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8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8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8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8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8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8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8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8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8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8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9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9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9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9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9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9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9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9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9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09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0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0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0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0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0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0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0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107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7108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10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7110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1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1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1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1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1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1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1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1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1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2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2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2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2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2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2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2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2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2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2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3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3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3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3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3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3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3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3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3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3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4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4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4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4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4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4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4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4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4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4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5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5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15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7153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154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7155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5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5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5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5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6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6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6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6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6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6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6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6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6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6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7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7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7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7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7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7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7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7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7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7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8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8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8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8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8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8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8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8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8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8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9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9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9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9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9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9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19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197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7198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19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7200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0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0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0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0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0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0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0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0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0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1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1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1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1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1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1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1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1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1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1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2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2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2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2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2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2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2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2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2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2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3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3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3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3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3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3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3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3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3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3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4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4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24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7243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244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7245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246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247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24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24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250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251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5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5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5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5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5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5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5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5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6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6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6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6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6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6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6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6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6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6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7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7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7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7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7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7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7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7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7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7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8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8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8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8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8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8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8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8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8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8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9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9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29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293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7294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295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7296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297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298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299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300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301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302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303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304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30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30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307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308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309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310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311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312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313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314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315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316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31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31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319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320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321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322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323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324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325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326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327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328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32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33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331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332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333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334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335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336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337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338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339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340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34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34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343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344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1423553</xdr:colOff>
      <xdr:row>4</xdr:row>
      <xdr:rowOff>238126</xdr:rowOff>
    </xdr:to>
    <xdr:sp macro="" textlink="">
      <xdr:nvSpPr>
        <xdr:cNvPr id="17345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1328303</xdr:colOff>
      <xdr:row>4</xdr:row>
      <xdr:rowOff>276226</xdr:rowOff>
    </xdr:to>
    <xdr:sp macro="" textlink="">
      <xdr:nvSpPr>
        <xdr:cNvPr id="17346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1328303</xdr:colOff>
      <xdr:row>4</xdr:row>
      <xdr:rowOff>238126</xdr:rowOff>
    </xdr:to>
    <xdr:sp macro="" textlink="">
      <xdr:nvSpPr>
        <xdr:cNvPr id="17347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1328303</xdr:colOff>
      <xdr:row>4</xdr:row>
      <xdr:rowOff>238126</xdr:rowOff>
    </xdr:to>
    <xdr:sp macro="" textlink="">
      <xdr:nvSpPr>
        <xdr:cNvPr id="17348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1423553</xdr:colOff>
      <xdr:row>4</xdr:row>
      <xdr:rowOff>238126</xdr:rowOff>
    </xdr:to>
    <xdr:sp macro="" textlink="">
      <xdr:nvSpPr>
        <xdr:cNvPr id="17349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1328303</xdr:colOff>
      <xdr:row>4</xdr:row>
      <xdr:rowOff>276226</xdr:rowOff>
    </xdr:to>
    <xdr:sp macro="" textlink="">
      <xdr:nvSpPr>
        <xdr:cNvPr id="17350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1499753</xdr:colOff>
      <xdr:row>4</xdr:row>
      <xdr:rowOff>238126</xdr:rowOff>
    </xdr:to>
    <xdr:sp macro="" textlink="">
      <xdr:nvSpPr>
        <xdr:cNvPr id="17351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1404503</xdr:colOff>
      <xdr:row>4</xdr:row>
      <xdr:rowOff>276226</xdr:rowOff>
    </xdr:to>
    <xdr:sp macro="" textlink="">
      <xdr:nvSpPr>
        <xdr:cNvPr id="17352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735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735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1499753</xdr:colOff>
      <xdr:row>4</xdr:row>
      <xdr:rowOff>238126</xdr:rowOff>
    </xdr:to>
    <xdr:sp macro="" textlink="">
      <xdr:nvSpPr>
        <xdr:cNvPr id="17355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1404503</xdr:colOff>
      <xdr:row>4</xdr:row>
      <xdr:rowOff>276226</xdr:rowOff>
    </xdr:to>
    <xdr:sp macro="" textlink="">
      <xdr:nvSpPr>
        <xdr:cNvPr id="17356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357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358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359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360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361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362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363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364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36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36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367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368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369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370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371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372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373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374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375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376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37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37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379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380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1423556</xdr:colOff>
      <xdr:row>4</xdr:row>
      <xdr:rowOff>238126</xdr:rowOff>
    </xdr:to>
    <xdr:sp macro="" textlink="">
      <xdr:nvSpPr>
        <xdr:cNvPr id="17381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1328306</xdr:colOff>
      <xdr:row>4</xdr:row>
      <xdr:rowOff>276226</xdr:rowOff>
    </xdr:to>
    <xdr:sp macro="" textlink="">
      <xdr:nvSpPr>
        <xdr:cNvPr id="17382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1328306</xdr:colOff>
      <xdr:row>4</xdr:row>
      <xdr:rowOff>238126</xdr:rowOff>
    </xdr:to>
    <xdr:sp macro="" textlink="">
      <xdr:nvSpPr>
        <xdr:cNvPr id="17383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1328306</xdr:colOff>
      <xdr:row>4</xdr:row>
      <xdr:rowOff>238126</xdr:rowOff>
    </xdr:to>
    <xdr:sp macro="" textlink="">
      <xdr:nvSpPr>
        <xdr:cNvPr id="17384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1423556</xdr:colOff>
      <xdr:row>4</xdr:row>
      <xdr:rowOff>238126</xdr:rowOff>
    </xdr:to>
    <xdr:sp macro="" textlink="">
      <xdr:nvSpPr>
        <xdr:cNvPr id="17385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1328306</xdr:colOff>
      <xdr:row>4</xdr:row>
      <xdr:rowOff>276226</xdr:rowOff>
    </xdr:to>
    <xdr:sp macro="" textlink="">
      <xdr:nvSpPr>
        <xdr:cNvPr id="17386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1499756</xdr:colOff>
      <xdr:row>4</xdr:row>
      <xdr:rowOff>238126</xdr:rowOff>
    </xdr:to>
    <xdr:sp macro="" textlink="">
      <xdr:nvSpPr>
        <xdr:cNvPr id="17387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1404506</xdr:colOff>
      <xdr:row>4</xdr:row>
      <xdr:rowOff>276226</xdr:rowOff>
    </xdr:to>
    <xdr:sp macro="" textlink="">
      <xdr:nvSpPr>
        <xdr:cNvPr id="17388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738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739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1499756</xdr:colOff>
      <xdr:row>4</xdr:row>
      <xdr:rowOff>238126</xdr:rowOff>
    </xdr:to>
    <xdr:sp macro="" textlink="">
      <xdr:nvSpPr>
        <xdr:cNvPr id="17391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1404506</xdr:colOff>
      <xdr:row>4</xdr:row>
      <xdr:rowOff>276226</xdr:rowOff>
    </xdr:to>
    <xdr:sp macro="" textlink="">
      <xdr:nvSpPr>
        <xdr:cNvPr id="17392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393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394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395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396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397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398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399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00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0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0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403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04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405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406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407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408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409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410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411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12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1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1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415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16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417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418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419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420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421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422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423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424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42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42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427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428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429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430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431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432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433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434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435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36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3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3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439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40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441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442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443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444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445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446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447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48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4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5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451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52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453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454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455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456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457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458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459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60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6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6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463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64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465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466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467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468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469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470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471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72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7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47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475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476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477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478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479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480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481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482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483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484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48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48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487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488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489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490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491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492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493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494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495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496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49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49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499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500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501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502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503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504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505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506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507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508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50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51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511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512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1429571</xdr:colOff>
      <xdr:row>4</xdr:row>
      <xdr:rowOff>238126</xdr:rowOff>
    </xdr:to>
    <xdr:sp macro="" textlink="">
      <xdr:nvSpPr>
        <xdr:cNvPr id="17513" name="AutoShape 1" hidden="1"/>
        <xdr:cNvSpPr>
          <a:spLocks noChangeAspect="1" noChangeArrowheads="1"/>
        </xdr:cNvSpPr>
      </xdr:nvSpPr>
      <xdr:spPr bwMode="auto">
        <a:xfrm>
          <a:off x="957532" y="567726"/>
          <a:ext cx="142957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1334321</xdr:colOff>
      <xdr:row>4</xdr:row>
      <xdr:rowOff>276226</xdr:rowOff>
    </xdr:to>
    <xdr:sp macro="" textlink="">
      <xdr:nvSpPr>
        <xdr:cNvPr id="17514" name="AutoShape 1" hidden="1"/>
        <xdr:cNvSpPr>
          <a:spLocks noChangeAspect="1" noChangeArrowheads="1"/>
        </xdr:cNvSpPr>
      </xdr:nvSpPr>
      <xdr:spPr bwMode="auto">
        <a:xfrm>
          <a:off x="957532" y="605826"/>
          <a:ext cx="13343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1334321</xdr:colOff>
      <xdr:row>4</xdr:row>
      <xdr:rowOff>238126</xdr:rowOff>
    </xdr:to>
    <xdr:sp macro="" textlink="">
      <xdr:nvSpPr>
        <xdr:cNvPr id="17515" name="AutoShape 1" hidden="1"/>
        <xdr:cNvSpPr>
          <a:spLocks noChangeAspect="1" noChangeArrowheads="1"/>
        </xdr:cNvSpPr>
      </xdr:nvSpPr>
      <xdr:spPr bwMode="auto">
        <a:xfrm>
          <a:off x="957532" y="567726"/>
          <a:ext cx="13343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1334321</xdr:colOff>
      <xdr:row>4</xdr:row>
      <xdr:rowOff>238126</xdr:rowOff>
    </xdr:to>
    <xdr:sp macro="" textlink="">
      <xdr:nvSpPr>
        <xdr:cNvPr id="17516" name="AutoShape 1" hidden="1"/>
        <xdr:cNvSpPr>
          <a:spLocks noChangeAspect="1" noChangeArrowheads="1"/>
        </xdr:cNvSpPr>
      </xdr:nvSpPr>
      <xdr:spPr bwMode="auto">
        <a:xfrm>
          <a:off x="957532" y="567726"/>
          <a:ext cx="13343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1429571</xdr:colOff>
      <xdr:row>4</xdr:row>
      <xdr:rowOff>238126</xdr:rowOff>
    </xdr:to>
    <xdr:sp macro="" textlink="">
      <xdr:nvSpPr>
        <xdr:cNvPr id="17517" name="AutoShape 1" hidden="1"/>
        <xdr:cNvSpPr>
          <a:spLocks noChangeAspect="1" noChangeArrowheads="1"/>
        </xdr:cNvSpPr>
      </xdr:nvSpPr>
      <xdr:spPr bwMode="auto">
        <a:xfrm>
          <a:off x="957532" y="567726"/>
          <a:ext cx="142957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1334321</xdr:colOff>
      <xdr:row>4</xdr:row>
      <xdr:rowOff>276226</xdr:rowOff>
    </xdr:to>
    <xdr:sp macro="" textlink="">
      <xdr:nvSpPr>
        <xdr:cNvPr id="17518" name="AutoShape 1" hidden="1"/>
        <xdr:cNvSpPr>
          <a:spLocks noChangeAspect="1" noChangeArrowheads="1"/>
        </xdr:cNvSpPr>
      </xdr:nvSpPr>
      <xdr:spPr bwMode="auto">
        <a:xfrm>
          <a:off x="957532" y="605826"/>
          <a:ext cx="13343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7519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7520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52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52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7523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7524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525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526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527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528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529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530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531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532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53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53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535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536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537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538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539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540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541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54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543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54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54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546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  <xdr:txBody>
        <a:bodyPr/>
        <a:lstStyle/>
        <a:p>
          <a:endParaRPr lang="pt-BR"/>
        </a:p>
      </xdr:txBody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547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548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549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550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551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552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553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554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555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55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55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558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559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560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561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562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563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564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565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56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56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568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56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570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571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572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573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574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575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576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577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57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57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580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581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1423553</xdr:colOff>
      <xdr:row>4</xdr:row>
      <xdr:rowOff>238126</xdr:rowOff>
    </xdr:to>
    <xdr:sp macro="" textlink="">
      <xdr:nvSpPr>
        <xdr:cNvPr id="17582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1328303</xdr:colOff>
      <xdr:row>4</xdr:row>
      <xdr:rowOff>276226</xdr:rowOff>
    </xdr:to>
    <xdr:sp macro="" textlink="">
      <xdr:nvSpPr>
        <xdr:cNvPr id="17583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1328303</xdr:colOff>
      <xdr:row>4</xdr:row>
      <xdr:rowOff>238126</xdr:rowOff>
    </xdr:to>
    <xdr:sp macro="" textlink="">
      <xdr:nvSpPr>
        <xdr:cNvPr id="17584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1328303</xdr:colOff>
      <xdr:row>4</xdr:row>
      <xdr:rowOff>238126</xdr:rowOff>
    </xdr:to>
    <xdr:sp macro="" textlink="">
      <xdr:nvSpPr>
        <xdr:cNvPr id="17585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1423553</xdr:colOff>
      <xdr:row>4</xdr:row>
      <xdr:rowOff>238126</xdr:rowOff>
    </xdr:to>
    <xdr:sp macro="" textlink="">
      <xdr:nvSpPr>
        <xdr:cNvPr id="17586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1328303</xdr:colOff>
      <xdr:row>4</xdr:row>
      <xdr:rowOff>276226</xdr:rowOff>
    </xdr:to>
    <xdr:sp macro="" textlink="">
      <xdr:nvSpPr>
        <xdr:cNvPr id="17587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1499753</xdr:colOff>
      <xdr:row>4</xdr:row>
      <xdr:rowOff>238126</xdr:rowOff>
    </xdr:to>
    <xdr:sp macro="" textlink="">
      <xdr:nvSpPr>
        <xdr:cNvPr id="17588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1404503</xdr:colOff>
      <xdr:row>4</xdr:row>
      <xdr:rowOff>276226</xdr:rowOff>
    </xdr:to>
    <xdr:sp macro="" textlink="">
      <xdr:nvSpPr>
        <xdr:cNvPr id="1758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759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1404503</xdr:colOff>
      <xdr:row>4</xdr:row>
      <xdr:rowOff>238126</xdr:rowOff>
    </xdr:to>
    <xdr:sp macro="" textlink="">
      <xdr:nvSpPr>
        <xdr:cNvPr id="1759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1499753</xdr:colOff>
      <xdr:row>4</xdr:row>
      <xdr:rowOff>238126</xdr:rowOff>
    </xdr:to>
    <xdr:sp macro="" textlink="">
      <xdr:nvSpPr>
        <xdr:cNvPr id="1759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1404503</xdr:colOff>
      <xdr:row>4</xdr:row>
      <xdr:rowOff>276226</xdr:rowOff>
    </xdr:to>
    <xdr:sp macro="" textlink="">
      <xdr:nvSpPr>
        <xdr:cNvPr id="17593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594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595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596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597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598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599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600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601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60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60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604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605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606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607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608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609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610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611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61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613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61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61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616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617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1423556</xdr:colOff>
      <xdr:row>4</xdr:row>
      <xdr:rowOff>238126</xdr:rowOff>
    </xdr:to>
    <xdr:sp macro="" textlink="">
      <xdr:nvSpPr>
        <xdr:cNvPr id="17618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1328306</xdr:colOff>
      <xdr:row>4</xdr:row>
      <xdr:rowOff>276226</xdr:rowOff>
    </xdr:to>
    <xdr:sp macro="" textlink="">
      <xdr:nvSpPr>
        <xdr:cNvPr id="17619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1328306</xdr:colOff>
      <xdr:row>4</xdr:row>
      <xdr:rowOff>238126</xdr:rowOff>
    </xdr:to>
    <xdr:sp macro="" textlink="">
      <xdr:nvSpPr>
        <xdr:cNvPr id="17620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1328306</xdr:colOff>
      <xdr:row>4</xdr:row>
      <xdr:rowOff>238126</xdr:rowOff>
    </xdr:to>
    <xdr:sp macro="" textlink="">
      <xdr:nvSpPr>
        <xdr:cNvPr id="17621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1423556</xdr:colOff>
      <xdr:row>4</xdr:row>
      <xdr:rowOff>238126</xdr:rowOff>
    </xdr:to>
    <xdr:sp macro="" textlink="">
      <xdr:nvSpPr>
        <xdr:cNvPr id="17622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1328306</xdr:colOff>
      <xdr:row>4</xdr:row>
      <xdr:rowOff>276226</xdr:rowOff>
    </xdr:to>
    <xdr:sp macro="" textlink="">
      <xdr:nvSpPr>
        <xdr:cNvPr id="17623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1499756</xdr:colOff>
      <xdr:row>4</xdr:row>
      <xdr:rowOff>238126</xdr:rowOff>
    </xdr:to>
    <xdr:sp macro="" textlink="">
      <xdr:nvSpPr>
        <xdr:cNvPr id="17624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1404506</xdr:colOff>
      <xdr:row>4</xdr:row>
      <xdr:rowOff>276226</xdr:rowOff>
    </xdr:to>
    <xdr:sp macro="" textlink="">
      <xdr:nvSpPr>
        <xdr:cNvPr id="17625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762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1404506</xdr:colOff>
      <xdr:row>4</xdr:row>
      <xdr:rowOff>238126</xdr:rowOff>
    </xdr:to>
    <xdr:sp macro="" textlink="">
      <xdr:nvSpPr>
        <xdr:cNvPr id="1762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1499756</xdr:colOff>
      <xdr:row>4</xdr:row>
      <xdr:rowOff>238126</xdr:rowOff>
    </xdr:to>
    <xdr:sp macro="" textlink="">
      <xdr:nvSpPr>
        <xdr:cNvPr id="17628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1404506</xdr:colOff>
      <xdr:row>4</xdr:row>
      <xdr:rowOff>276226</xdr:rowOff>
    </xdr:to>
    <xdr:sp macro="" textlink="">
      <xdr:nvSpPr>
        <xdr:cNvPr id="1762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630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631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632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633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634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635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636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637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63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63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640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641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642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643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644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645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646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647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648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64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65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65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65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653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654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655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656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657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658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659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660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661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66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66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664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665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666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667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668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669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670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671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67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673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67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67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676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677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678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679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680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681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682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683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684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685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68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68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688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68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690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691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692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693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694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695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696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697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69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69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700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701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702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703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704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705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706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707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708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70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71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71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71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713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714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715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716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717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718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719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720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721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72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72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724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725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726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727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728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7729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7730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7731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73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733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73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773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7736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7737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738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739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740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741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742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743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744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745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74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74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748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74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750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751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752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753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754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755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756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757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75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75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760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761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1430573</xdr:colOff>
      <xdr:row>4</xdr:row>
      <xdr:rowOff>238126</xdr:rowOff>
    </xdr:to>
    <xdr:sp macro="" textlink="">
      <xdr:nvSpPr>
        <xdr:cNvPr id="17762" name="AutoShape 1" hidden="1"/>
        <xdr:cNvSpPr>
          <a:spLocks noChangeAspect="1" noChangeArrowheads="1"/>
        </xdr:cNvSpPr>
      </xdr:nvSpPr>
      <xdr:spPr bwMode="auto">
        <a:xfrm>
          <a:off x="957532" y="567726"/>
          <a:ext cx="14305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1335323</xdr:colOff>
      <xdr:row>4</xdr:row>
      <xdr:rowOff>276226</xdr:rowOff>
    </xdr:to>
    <xdr:sp macro="" textlink="">
      <xdr:nvSpPr>
        <xdr:cNvPr id="17763" name="AutoShape 1" hidden="1"/>
        <xdr:cNvSpPr>
          <a:spLocks noChangeAspect="1" noChangeArrowheads="1"/>
        </xdr:cNvSpPr>
      </xdr:nvSpPr>
      <xdr:spPr bwMode="auto">
        <a:xfrm>
          <a:off x="957532" y="605826"/>
          <a:ext cx="13353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1335323</xdr:colOff>
      <xdr:row>4</xdr:row>
      <xdr:rowOff>238126</xdr:rowOff>
    </xdr:to>
    <xdr:sp macro="" textlink="">
      <xdr:nvSpPr>
        <xdr:cNvPr id="17764" name="AutoShape 1" hidden="1"/>
        <xdr:cNvSpPr>
          <a:spLocks noChangeAspect="1" noChangeArrowheads="1"/>
        </xdr:cNvSpPr>
      </xdr:nvSpPr>
      <xdr:spPr bwMode="auto">
        <a:xfrm>
          <a:off x="957532" y="567726"/>
          <a:ext cx="13353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1335323</xdr:colOff>
      <xdr:row>4</xdr:row>
      <xdr:rowOff>238126</xdr:rowOff>
    </xdr:to>
    <xdr:sp macro="" textlink="">
      <xdr:nvSpPr>
        <xdr:cNvPr id="17765" name="AutoShape 1" hidden="1"/>
        <xdr:cNvSpPr>
          <a:spLocks noChangeAspect="1" noChangeArrowheads="1"/>
        </xdr:cNvSpPr>
      </xdr:nvSpPr>
      <xdr:spPr bwMode="auto">
        <a:xfrm>
          <a:off x="957532" y="567726"/>
          <a:ext cx="13353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1430573</xdr:colOff>
      <xdr:row>4</xdr:row>
      <xdr:rowOff>238126</xdr:rowOff>
    </xdr:to>
    <xdr:sp macro="" textlink="">
      <xdr:nvSpPr>
        <xdr:cNvPr id="17766" name="AutoShape 1" hidden="1"/>
        <xdr:cNvSpPr>
          <a:spLocks noChangeAspect="1" noChangeArrowheads="1"/>
        </xdr:cNvSpPr>
      </xdr:nvSpPr>
      <xdr:spPr bwMode="auto">
        <a:xfrm>
          <a:off x="957532" y="567726"/>
          <a:ext cx="14305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1335323</xdr:colOff>
      <xdr:row>4</xdr:row>
      <xdr:rowOff>276226</xdr:rowOff>
    </xdr:to>
    <xdr:sp macro="" textlink="">
      <xdr:nvSpPr>
        <xdr:cNvPr id="17767" name="AutoShape 1" hidden="1"/>
        <xdr:cNvSpPr>
          <a:spLocks noChangeAspect="1" noChangeArrowheads="1"/>
        </xdr:cNvSpPr>
      </xdr:nvSpPr>
      <xdr:spPr bwMode="auto">
        <a:xfrm>
          <a:off x="957532" y="605826"/>
          <a:ext cx="13353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1506773</xdr:colOff>
      <xdr:row>4</xdr:row>
      <xdr:rowOff>238126</xdr:rowOff>
    </xdr:to>
    <xdr:sp macro="" textlink="">
      <xdr:nvSpPr>
        <xdr:cNvPr id="17768" name="AutoShape 1" hidden="1"/>
        <xdr:cNvSpPr>
          <a:spLocks noChangeAspect="1" noChangeArrowheads="1"/>
        </xdr:cNvSpPr>
      </xdr:nvSpPr>
      <xdr:spPr bwMode="auto">
        <a:xfrm>
          <a:off x="957532" y="567726"/>
          <a:ext cx="15067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1411523</xdr:colOff>
      <xdr:row>4</xdr:row>
      <xdr:rowOff>276226</xdr:rowOff>
    </xdr:to>
    <xdr:sp macro="" textlink="">
      <xdr:nvSpPr>
        <xdr:cNvPr id="17769" name="AutoShape 1" hidden="1"/>
        <xdr:cNvSpPr>
          <a:spLocks noChangeAspect="1" noChangeArrowheads="1"/>
        </xdr:cNvSpPr>
      </xdr:nvSpPr>
      <xdr:spPr bwMode="auto">
        <a:xfrm>
          <a:off x="957532" y="605826"/>
          <a:ext cx="1411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1411523</xdr:colOff>
      <xdr:row>4</xdr:row>
      <xdr:rowOff>238126</xdr:rowOff>
    </xdr:to>
    <xdr:sp macro="" textlink="">
      <xdr:nvSpPr>
        <xdr:cNvPr id="17770" name="AutoShape 1" hidden="1"/>
        <xdr:cNvSpPr>
          <a:spLocks noChangeAspect="1" noChangeArrowheads="1"/>
        </xdr:cNvSpPr>
      </xdr:nvSpPr>
      <xdr:spPr bwMode="auto">
        <a:xfrm>
          <a:off x="957532" y="567726"/>
          <a:ext cx="1411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1411523</xdr:colOff>
      <xdr:row>4</xdr:row>
      <xdr:rowOff>238126</xdr:rowOff>
    </xdr:to>
    <xdr:sp macro="" textlink="">
      <xdr:nvSpPr>
        <xdr:cNvPr id="17771" name="AutoShape 1" hidden="1"/>
        <xdr:cNvSpPr>
          <a:spLocks noChangeAspect="1" noChangeArrowheads="1"/>
        </xdr:cNvSpPr>
      </xdr:nvSpPr>
      <xdr:spPr bwMode="auto">
        <a:xfrm>
          <a:off x="957532" y="567726"/>
          <a:ext cx="1411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1506773</xdr:colOff>
      <xdr:row>4</xdr:row>
      <xdr:rowOff>238126</xdr:rowOff>
    </xdr:to>
    <xdr:sp macro="" textlink="">
      <xdr:nvSpPr>
        <xdr:cNvPr id="17772" name="AutoShape 1" hidden="1"/>
        <xdr:cNvSpPr>
          <a:spLocks noChangeAspect="1" noChangeArrowheads="1"/>
        </xdr:cNvSpPr>
      </xdr:nvSpPr>
      <xdr:spPr bwMode="auto">
        <a:xfrm>
          <a:off x="957532" y="567726"/>
          <a:ext cx="15067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1411523</xdr:colOff>
      <xdr:row>4</xdr:row>
      <xdr:rowOff>276226</xdr:rowOff>
    </xdr:to>
    <xdr:sp macro="" textlink="">
      <xdr:nvSpPr>
        <xdr:cNvPr id="17773" name="AutoShape 1" hidden="1"/>
        <xdr:cNvSpPr>
          <a:spLocks noChangeAspect="1" noChangeArrowheads="1"/>
        </xdr:cNvSpPr>
      </xdr:nvSpPr>
      <xdr:spPr bwMode="auto">
        <a:xfrm>
          <a:off x="957532" y="605826"/>
          <a:ext cx="1411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1430573</xdr:colOff>
      <xdr:row>4</xdr:row>
      <xdr:rowOff>238126</xdr:rowOff>
    </xdr:to>
    <xdr:sp macro="" textlink="">
      <xdr:nvSpPr>
        <xdr:cNvPr id="17774" name="AutoShape 1" hidden="1"/>
        <xdr:cNvSpPr>
          <a:spLocks noChangeAspect="1" noChangeArrowheads="1"/>
        </xdr:cNvSpPr>
      </xdr:nvSpPr>
      <xdr:spPr bwMode="auto">
        <a:xfrm>
          <a:off x="957532" y="567726"/>
          <a:ext cx="14305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1335323</xdr:colOff>
      <xdr:row>4</xdr:row>
      <xdr:rowOff>276226</xdr:rowOff>
    </xdr:to>
    <xdr:sp macro="" textlink="">
      <xdr:nvSpPr>
        <xdr:cNvPr id="17775" name="AutoShape 1" hidden="1"/>
        <xdr:cNvSpPr>
          <a:spLocks noChangeAspect="1" noChangeArrowheads="1"/>
        </xdr:cNvSpPr>
      </xdr:nvSpPr>
      <xdr:spPr bwMode="auto">
        <a:xfrm>
          <a:off x="957532" y="605826"/>
          <a:ext cx="13353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1335323</xdr:colOff>
      <xdr:row>4</xdr:row>
      <xdr:rowOff>238126</xdr:rowOff>
    </xdr:to>
    <xdr:sp macro="" textlink="">
      <xdr:nvSpPr>
        <xdr:cNvPr id="17776" name="AutoShape 1" hidden="1"/>
        <xdr:cNvSpPr>
          <a:spLocks noChangeAspect="1" noChangeArrowheads="1"/>
        </xdr:cNvSpPr>
      </xdr:nvSpPr>
      <xdr:spPr bwMode="auto">
        <a:xfrm>
          <a:off x="957532" y="567726"/>
          <a:ext cx="13353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1335323</xdr:colOff>
      <xdr:row>4</xdr:row>
      <xdr:rowOff>238126</xdr:rowOff>
    </xdr:to>
    <xdr:sp macro="" textlink="">
      <xdr:nvSpPr>
        <xdr:cNvPr id="17777" name="AutoShape 1" hidden="1"/>
        <xdr:cNvSpPr>
          <a:spLocks noChangeAspect="1" noChangeArrowheads="1"/>
        </xdr:cNvSpPr>
      </xdr:nvSpPr>
      <xdr:spPr bwMode="auto">
        <a:xfrm>
          <a:off x="957532" y="567726"/>
          <a:ext cx="13353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1430573</xdr:colOff>
      <xdr:row>4</xdr:row>
      <xdr:rowOff>238126</xdr:rowOff>
    </xdr:to>
    <xdr:sp macro="" textlink="">
      <xdr:nvSpPr>
        <xdr:cNvPr id="17778" name="AutoShape 1" hidden="1"/>
        <xdr:cNvSpPr>
          <a:spLocks noChangeAspect="1" noChangeArrowheads="1"/>
        </xdr:cNvSpPr>
      </xdr:nvSpPr>
      <xdr:spPr bwMode="auto">
        <a:xfrm>
          <a:off x="957532" y="567726"/>
          <a:ext cx="14305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1335323</xdr:colOff>
      <xdr:row>4</xdr:row>
      <xdr:rowOff>276226</xdr:rowOff>
    </xdr:to>
    <xdr:sp macro="" textlink="">
      <xdr:nvSpPr>
        <xdr:cNvPr id="17779" name="AutoShape 1" hidden="1"/>
        <xdr:cNvSpPr>
          <a:spLocks noChangeAspect="1" noChangeArrowheads="1"/>
        </xdr:cNvSpPr>
      </xdr:nvSpPr>
      <xdr:spPr bwMode="auto">
        <a:xfrm>
          <a:off x="957532" y="605826"/>
          <a:ext cx="13353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1506773</xdr:colOff>
      <xdr:row>4</xdr:row>
      <xdr:rowOff>238126</xdr:rowOff>
    </xdr:to>
    <xdr:sp macro="" textlink="">
      <xdr:nvSpPr>
        <xdr:cNvPr id="17780" name="AutoShape 1" hidden="1"/>
        <xdr:cNvSpPr>
          <a:spLocks noChangeAspect="1" noChangeArrowheads="1"/>
        </xdr:cNvSpPr>
      </xdr:nvSpPr>
      <xdr:spPr bwMode="auto">
        <a:xfrm>
          <a:off x="957532" y="567726"/>
          <a:ext cx="15067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1411523</xdr:colOff>
      <xdr:row>4</xdr:row>
      <xdr:rowOff>276226</xdr:rowOff>
    </xdr:to>
    <xdr:sp macro="" textlink="">
      <xdr:nvSpPr>
        <xdr:cNvPr id="17781" name="AutoShape 1" hidden="1"/>
        <xdr:cNvSpPr>
          <a:spLocks noChangeAspect="1" noChangeArrowheads="1"/>
        </xdr:cNvSpPr>
      </xdr:nvSpPr>
      <xdr:spPr bwMode="auto">
        <a:xfrm>
          <a:off x="957532" y="605826"/>
          <a:ext cx="1411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1411523</xdr:colOff>
      <xdr:row>4</xdr:row>
      <xdr:rowOff>238126</xdr:rowOff>
    </xdr:to>
    <xdr:sp macro="" textlink="">
      <xdr:nvSpPr>
        <xdr:cNvPr id="17782" name="AutoShape 1" hidden="1"/>
        <xdr:cNvSpPr>
          <a:spLocks noChangeAspect="1" noChangeArrowheads="1"/>
        </xdr:cNvSpPr>
      </xdr:nvSpPr>
      <xdr:spPr bwMode="auto">
        <a:xfrm>
          <a:off x="957532" y="567726"/>
          <a:ext cx="1411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1411523</xdr:colOff>
      <xdr:row>4</xdr:row>
      <xdr:rowOff>238126</xdr:rowOff>
    </xdr:to>
    <xdr:sp macro="" textlink="">
      <xdr:nvSpPr>
        <xdr:cNvPr id="17783" name="AutoShape 1" hidden="1"/>
        <xdr:cNvSpPr>
          <a:spLocks noChangeAspect="1" noChangeArrowheads="1"/>
        </xdr:cNvSpPr>
      </xdr:nvSpPr>
      <xdr:spPr bwMode="auto">
        <a:xfrm>
          <a:off x="957532" y="567726"/>
          <a:ext cx="1411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1506773</xdr:colOff>
      <xdr:row>4</xdr:row>
      <xdr:rowOff>238126</xdr:rowOff>
    </xdr:to>
    <xdr:sp macro="" textlink="">
      <xdr:nvSpPr>
        <xdr:cNvPr id="17784" name="AutoShape 1" hidden="1"/>
        <xdr:cNvSpPr>
          <a:spLocks noChangeAspect="1" noChangeArrowheads="1"/>
        </xdr:cNvSpPr>
      </xdr:nvSpPr>
      <xdr:spPr bwMode="auto">
        <a:xfrm>
          <a:off x="957532" y="567726"/>
          <a:ext cx="15067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1411523</xdr:colOff>
      <xdr:row>4</xdr:row>
      <xdr:rowOff>276226</xdr:rowOff>
    </xdr:to>
    <xdr:sp macro="" textlink="">
      <xdr:nvSpPr>
        <xdr:cNvPr id="17785" name="AutoShape 1" hidden="1"/>
        <xdr:cNvSpPr>
          <a:spLocks noChangeAspect="1" noChangeArrowheads="1"/>
        </xdr:cNvSpPr>
      </xdr:nvSpPr>
      <xdr:spPr bwMode="auto">
        <a:xfrm>
          <a:off x="957532" y="605826"/>
          <a:ext cx="141152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1429571</xdr:colOff>
      <xdr:row>4</xdr:row>
      <xdr:rowOff>238126</xdr:rowOff>
    </xdr:to>
    <xdr:sp macro="" textlink="">
      <xdr:nvSpPr>
        <xdr:cNvPr id="17786" name="AutoShape 1" hidden="1"/>
        <xdr:cNvSpPr>
          <a:spLocks noChangeAspect="1" noChangeArrowheads="1"/>
        </xdr:cNvSpPr>
      </xdr:nvSpPr>
      <xdr:spPr bwMode="auto">
        <a:xfrm>
          <a:off x="957532" y="567726"/>
          <a:ext cx="142957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1334321</xdr:colOff>
      <xdr:row>4</xdr:row>
      <xdr:rowOff>276226</xdr:rowOff>
    </xdr:to>
    <xdr:sp macro="" textlink="">
      <xdr:nvSpPr>
        <xdr:cNvPr id="17787" name="AutoShape 1" hidden="1"/>
        <xdr:cNvSpPr>
          <a:spLocks noChangeAspect="1" noChangeArrowheads="1"/>
        </xdr:cNvSpPr>
      </xdr:nvSpPr>
      <xdr:spPr bwMode="auto">
        <a:xfrm>
          <a:off x="957532" y="605826"/>
          <a:ext cx="13343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1334321</xdr:colOff>
      <xdr:row>4</xdr:row>
      <xdr:rowOff>238126</xdr:rowOff>
    </xdr:to>
    <xdr:sp macro="" textlink="">
      <xdr:nvSpPr>
        <xdr:cNvPr id="17788" name="AutoShape 1" hidden="1"/>
        <xdr:cNvSpPr>
          <a:spLocks noChangeAspect="1" noChangeArrowheads="1"/>
        </xdr:cNvSpPr>
      </xdr:nvSpPr>
      <xdr:spPr bwMode="auto">
        <a:xfrm>
          <a:off x="957532" y="567726"/>
          <a:ext cx="13343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1334321</xdr:colOff>
      <xdr:row>4</xdr:row>
      <xdr:rowOff>238126</xdr:rowOff>
    </xdr:to>
    <xdr:sp macro="" textlink="">
      <xdr:nvSpPr>
        <xdr:cNvPr id="17789" name="AutoShape 1" hidden="1"/>
        <xdr:cNvSpPr>
          <a:spLocks noChangeAspect="1" noChangeArrowheads="1"/>
        </xdr:cNvSpPr>
      </xdr:nvSpPr>
      <xdr:spPr bwMode="auto">
        <a:xfrm>
          <a:off x="957532" y="567726"/>
          <a:ext cx="13343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1429571</xdr:colOff>
      <xdr:row>4</xdr:row>
      <xdr:rowOff>238126</xdr:rowOff>
    </xdr:to>
    <xdr:sp macro="" textlink="">
      <xdr:nvSpPr>
        <xdr:cNvPr id="17790" name="AutoShape 1" hidden="1"/>
        <xdr:cNvSpPr>
          <a:spLocks noChangeAspect="1" noChangeArrowheads="1"/>
        </xdr:cNvSpPr>
      </xdr:nvSpPr>
      <xdr:spPr bwMode="auto">
        <a:xfrm>
          <a:off x="957532" y="567726"/>
          <a:ext cx="142957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1334321</xdr:colOff>
      <xdr:row>4</xdr:row>
      <xdr:rowOff>276226</xdr:rowOff>
    </xdr:to>
    <xdr:sp macro="" textlink="">
      <xdr:nvSpPr>
        <xdr:cNvPr id="17791" name="AutoShape 1" hidden="1"/>
        <xdr:cNvSpPr>
          <a:spLocks noChangeAspect="1" noChangeArrowheads="1"/>
        </xdr:cNvSpPr>
      </xdr:nvSpPr>
      <xdr:spPr bwMode="auto">
        <a:xfrm>
          <a:off x="957532" y="605826"/>
          <a:ext cx="13343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7792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7793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79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79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7796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7797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798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799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800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7801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7802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7803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804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805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80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780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7808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780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1658171</xdr:colOff>
      <xdr:row>4</xdr:row>
      <xdr:rowOff>238126</xdr:rowOff>
    </xdr:to>
    <xdr:sp macro="" textlink="">
      <xdr:nvSpPr>
        <xdr:cNvPr id="17810" name="AutoShape 1" hidden="1"/>
        <xdr:cNvSpPr>
          <a:spLocks noChangeAspect="1" noChangeArrowheads="1"/>
        </xdr:cNvSpPr>
      </xdr:nvSpPr>
      <xdr:spPr bwMode="auto">
        <a:xfrm>
          <a:off x="957532" y="567726"/>
          <a:ext cx="165817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1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1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1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1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1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1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1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1562921</xdr:colOff>
      <xdr:row>4</xdr:row>
      <xdr:rowOff>276226</xdr:rowOff>
    </xdr:to>
    <xdr:sp macro="" textlink="">
      <xdr:nvSpPr>
        <xdr:cNvPr id="17818" name="AutoShape 1" hidden="1"/>
        <xdr:cNvSpPr>
          <a:spLocks noChangeAspect="1" noChangeArrowheads="1"/>
        </xdr:cNvSpPr>
      </xdr:nvSpPr>
      <xdr:spPr bwMode="auto">
        <a:xfrm>
          <a:off x="957532" y="605826"/>
          <a:ext cx="15629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1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2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2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2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2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2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7825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7826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7827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7828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7829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7830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7831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7832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237624</xdr:rowOff>
    </xdr:from>
    <xdr:to>
      <xdr:col>3</xdr:col>
      <xdr:colOff>837334</xdr:colOff>
      <xdr:row>4</xdr:row>
      <xdr:rowOff>218575</xdr:rowOff>
    </xdr:to>
    <xdr:sp macro="" textlink="">
      <xdr:nvSpPr>
        <xdr:cNvPr id="17833" name="AutoShape 1" hidden="1"/>
        <xdr:cNvSpPr>
          <a:spLocks noChangeAspect="1" noChangeArrowheads="1"/>
        </xdr:cNvSpPr>
      </xdr:nvSpPr>
      <xdr:spPr bwMode="auto">
        <a:xfrm>
          <a:off x="4641011" y="548175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7834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3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3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3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3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3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7840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7841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7842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7843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1915345</xdr:colOff>
      <xdr:row>4</xdr:row>
      <xdr:rowOff>238126</xdr:rowOff>
    </xdr:to>
    <xdr:sp macro="" textlink="">
      <xdr:nvSpPr>
        <xdr:cNvPr id="17844" name="AutoShape 1" hidden="1"/>
        <xdr:cNvSpPr>
          <a:spLocks noChangeAspect="1" noChangeArrowheads="1"/>
        </xdr:cNvSpPr>
      </xdr:nvSpPr>
      <xdr:spPr bwMode="auto">
        <a:xfrm>
          <a:off x="957532" y="567726"/>
          <a:ext cx="19153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1562921</xdr:colOff>
      <xdr:row>4</xdr:row>
      <xdr:rowOff>238126</xdr:rowOff>
    </xdr:to>
    <xdr:sp macro="" textlink="">
      <xdr:nvSpPr>
        <xdr:cNvPr id="17845" name="AutoShape 1" hidden="1"/>
        <xdr:cNvSpPr>
          <a:spLocks noChangeAspect="1" noChangeArrowheads="1"/>
        </xdr:cNvSpPr>
      </xdr:nvSpPr>
      <xdr:spPr bwMode="auto">
        <a:xfrm>
          <a:off x="957532" y="567726"/>
          <a:ext cx="15629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1823560</xdr:colOff>
      <xdr:row>4</xdr:row>
      <xdr:rowOff>276226</xdr:rowOff>
    </xdr:to>
    <xdr:sp macro="" textlink="">
      <xdr:nvSpPr>
        <xdr:cNvPr id="17846" name="AutoShape 1" hidden="1"/>
        <xdr:cNvSpPr>
          <a:spLocks noChangeAspect="1" noChangeArrowheads="1"/>
        </xdr:cNvSpPr>
      </xdr:nvSpPr>
      <xdr:spPr bwMode="auto">
        <a:xfrm>
          <a:off x="957532" y="605826"/>
          <a:ext cx="182356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1562921</xdr:colOff>
      <xdr:row>4</xdr:row>
      <xdr:rowOff>238126</xdr:rowOff>
    </xdr:to>
    <xdr:sp macro="" textlink="">
      <xdr:nvSpPr>
        <xdr:cNvPr id="17847" name="AutoShape 1" hidden="1"/>
        <xdr:cNvSpPr>
          <a:spLocks noChangeAspect="1" noChangeArrowheads="1"/>
        </xdr:cNvSpPr>
      </xdr:nvSpPr>
      <xdr:spPr bwMode="auto">
        <a:xfrm>
          <a:off x="957532" y="567726"/>
          <a:ext cx="15629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1658171</xdr:colOff>
      <xdr:row>4</xdr:row>
      <xdr:rowOff>238126</xdr:rowOff>
    </xdr:to>
    <xdr:sp macro="" textlink="">
      <xdr:nvSpPr>
        <xdr:cNvPr id="17848" name="AutoShape 1" hidden="1"/>
        <xdr:cNvSpPr>
          <a:spLocks noChangeAspect="1" noChangeArrowheads="1"/>
        </xdr:cNvSpPr>
      </xdr:nvSpPr>
      <xdr:spPr bwMode="auto">
        <a:xfrm>
          <a:off x="957532" y="567726"/>
          <a:ext cx="165817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4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5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5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5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5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5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5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5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5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5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785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7860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7861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7862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7863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6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6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6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6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6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6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7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7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7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7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7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7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7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7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7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7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8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8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8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8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7884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7885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7886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7887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8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8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9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9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9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9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9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9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9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9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9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89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0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0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0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0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0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0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0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0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0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0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1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1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1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1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1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1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1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1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7918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7919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7920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7921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2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2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2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2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2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2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2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2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3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3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3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3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3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3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3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3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3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3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4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4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4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4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4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4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4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4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4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4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5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5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7952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7953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7954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7955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5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5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5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5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6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6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6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6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6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6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6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6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6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6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7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7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7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7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7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7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7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7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7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7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8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8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8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8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8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8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8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8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8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8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9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9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9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9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9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9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799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7997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7998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7999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8000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0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0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0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0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0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0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0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0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0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1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1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1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1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1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1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1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1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1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1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2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2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2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2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2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2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2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2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2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2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3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3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3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3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3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3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3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3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3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3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4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4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8042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8043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8044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8045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4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4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4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4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5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5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5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5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5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5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5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5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5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5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6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6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6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6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6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6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6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6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6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6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7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7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7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7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7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7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7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7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7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7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8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8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8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8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8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8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8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8087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8088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8089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8090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9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9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9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9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9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9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9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9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09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0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0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0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0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0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0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0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0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0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0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1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1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1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1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1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1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1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1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1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1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2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2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2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2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2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2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2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2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2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2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3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13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8132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8133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8134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8135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3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3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3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3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4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4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4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4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4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4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4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4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4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4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5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5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5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5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5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5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5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5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5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5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6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6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6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6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6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6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6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6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6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6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7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7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7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7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7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7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7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8177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8178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8179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8180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8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8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8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8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8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8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8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8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8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9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9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9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9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9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9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9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9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9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19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0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0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0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0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0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0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0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0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0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0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1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1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1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1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1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1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1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1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1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1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2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2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8222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8223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8224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8225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2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2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2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2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3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3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3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3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3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3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3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3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3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3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4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4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4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4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4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4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4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4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4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4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5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5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5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5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5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5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5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5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5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5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6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6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6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6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6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6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26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8267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8268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8269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8270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7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7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7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7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7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7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7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7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7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8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8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8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8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8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8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8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8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8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8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9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9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9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9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9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9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9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9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9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29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0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0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0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0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0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0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0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0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0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0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1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1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8312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8313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8314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908519</xdr:colOff>
      <xdr:row>4</xdr:row>
      <xdr:rowOff>238126</xdr:rowOff>
    </xdr:to>
    <xdr:sp macro="" textlink="">
      <xdr:nvSpPr>
        <xdr:cNvPr id="18315" name="AutoShape 1" hidden="1"/>
        <xdr:cNvSpPr>
          <a:spLocks noChangeAspect="1" noChangeArrowheads="1"/>
        </xdr:cNvSpPr>
      </xdr:nvSpPr>
      <xdr:spPr bwMode="auto">
        <a:xfrm>
          <a:off x="4641011" y="567726"/>
          <a:ext cx="90851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1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1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1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1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2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2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2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2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2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2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2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2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2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2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3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3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3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3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3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3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3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3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3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3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4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4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4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4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4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4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4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4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4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4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5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5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5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5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5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5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5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8357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8358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8359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8360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1677221</xdr:colOff>
      <xdr:row>4</xdr:row>
      <xdr:rowOff>238126</xdr:rowOff>
    </xdr:to>
    <xdr:sp macro="" textlink="">
      <xdr:nvSpPr>
        <xdr:cNvPr id="18361" name="AutoShape 1" hidden="1"/>
        <xdr:cNvSpPr>
          <a:spLocks noChangeAspect="1" noChangeArrowheads="1"/>
        </xdr:cNvSpPr>
      </xdr:nvSpPr>
      <xdr:spPr bwMode="auto">
        <a:xfrm>
          <a:off x="957532" y="567726"/>
          <a:ext cx="16772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1639121</xdr:colOff>
      <xdr:row>4</xdr:row>
      <xdr:rowOff>276226</xdr:rowOff>
    </xdr:to>
    <xdr:sp macro="" textlink="">
      <xdr:nvSpPr>
        <xdr:cNvPr id="18362" name="AutoShape 1" hidden="1"/>
        <xdr:cNvSpPr>
          <a:spLocks noChangeAspect="1" noChangeArrowheads="1"/>
        </xdr:cNvSpPr>
      </xdr:nvSpPr>
      <xdr:spPr bwMode="auto">
        <a:xfrm>
          <a:off x="957532" y="605826"/>
          <a:ext cx="16391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1639121</xdr:colOff>
      <xdr:row>4</xdr:row>
      <xdr:rowOff>238126</xdr:rowOff>
    </xdr:to>
    <xdr:sp macro="" textlink="">
      <xdr:nvSpPr>
        <xdr:cNvPr id="18363" name="AutoShape 1" hidden="1"/>
        <xdr:cNvSpPr>
          <a:spLocks noChangeAspect="1" noChangeArrowheads="1"/>
        </xdr:cNvSpPr>
      </xdr:nvSpPr>
      <xdr:spPr bwMode="auto">
        <a:xfrm>
          <a:off x="957532" y="567726"/>
          <a:ext cx="16391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1639121</xdr:colOff>
      <xdr:row>4</xdr:row>
      <xdr:rowOff>238126</xdr:rowOff>
    </xdr:to>
    <xdr:sp macro="" textlink="">
      <xdr:nvSpPr>
        <xdr:cNvPr id="18364" name="AutoShape 1" hidden="1"/>
        <xdr:cNvSpPr>
          <a:spLocks noChangeAspect="1" noChangeArrowheads="1"/>
        </xdr:cNvSpPr>
      </xdr:nvSpPr>
      <xdr:spPr bwMode="auto">
        <a:xfrm>
          <a:off x="957532" y="567726"/>
          <a:ext cx="16391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1677221</xdr:colOff>
      <xdr:row>4</xdr:row>
      <xdr:rowOff>238126</xdr:rowOff>
    </xdr:to>
    <xdr:sp macro="" textlink="">
      <xdr:nvSpPr>
        <xdr:cNvPr id="18365" name="AutoShape 1" hidden="1"/>
        <xdr:cNvSpPr>
          <a:spLocks noChangeAspect="1" noChangeArrowheads="1"/>
        </xdr:cNvSpPr>
      </xdr:nvSpPr>
      <xdr:spPr bwMode="auto">
        <a:xfrm>
          <a:off x="957532" y="567726"/>
          <a:ext cx="16772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1639121</xdr:colOff>
      <xdr:row>4</xdr:row>
      <xdr:rowOff>276226</xdr:rowOff>
    </xdr:to>
    <xdr:sp macro="" textlink="">
      <xdr:nvSpPr>
        <xdr:cNvPr id="18366" name="AutoShape 1" hidden="1"/>
        <xdr:cNvSpPr>
          <a:spLocks noChangeAspect="1" noChangeArrowheads="1"/>
        </xdr:cNvSpPr>
      </xdr:nvSpPr>
      <xdr:spPr bwMode="auto">
        <a:xfrm>
          <a:off x="957532" y="605826"/>
          <a:ext cx="16391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6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6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6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7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7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7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7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7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7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7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7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7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7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8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8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8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8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8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8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8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8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8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8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9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9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9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9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9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9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9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9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9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39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40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40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40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40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40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40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40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1410520</xdr:colOff>
      <xdr:row>4</xdr:row>
      <xdr:rowOff>238126</xdr:rowOff>
    </xdr:to>
    <xdr:sp macro="" textlink="">
      <xdr:nvSpPr>
        <xdr:cNvPr id="1840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1505770</xdr:colOff>
      <xdr:row>4</xdr:row>
      <xdr:rowOff>238126</xdr:rowOff>
    </xdr:to>
    <xdr:sp macro="" textlink="">
      <xdr:nvSpPr>
        <xdr:cNvPr id="18408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8409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1410520</xdr:colOff>
      <xdr:row>4</xdr:row>
      <xdr:rowOff>276226</xdr:rowOff>
    </xdr:to>
    <xdr:sp macro="" textlink="">
      <xdr:nvSpPr>
        <xdr:cNvPr id="18410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8411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1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1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1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1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1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1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1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1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2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2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2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2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2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2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2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2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2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2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3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3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3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3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3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3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3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3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3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3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4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4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4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4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4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4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4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4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4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4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5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5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5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8453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8454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8455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908520</xdr:colOff>
      <xdr:row>4</xdr:row>
      <xdr:rowOff>238126</xdr:rowOff>
    </xdr:to>
    <xdr:sp macro="" textlink="">
      <xdr:nvSpPr>
        <xdr:cNvPr id="18456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5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5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5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6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6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6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6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6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6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6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6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6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6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7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7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7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7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7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7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7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7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7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7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8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8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8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8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8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8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8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8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88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89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90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91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92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93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94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95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96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1410521</xdr:colOff>
      <xdr:row>4</xdr:row>
      <xdr:rowOff>238126</xdr:rowOff>
    </xdr:to>
    <xdr:sp macro="" textlink="">
      <xdr:nvSpPr>
        <xdr:cNvPr id="18497" name="AutoShape 1" hidden="1"/>
        <xdr:cNvSpPr>
          <a:spLocks noChangeAspect="1" noChangeArrowheads="1"/>
        </xdr:cNvSpPr>
      </xdr:nvSpPr>
      <xdr:spPr bwMode="auto">
        <a:xfrm>
          <a:off x="957532" y="5677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1505771</xdr:colOff>
      <xdr:row>4</xdr:row>
      <xdr:rowOff>238126</xdr:rowOff>
    </xdr:to>
    <xdr:sp macro="" textlink="">
      <xdr:nvSpPr>
        <xdr:cNvPr id="18498" name="AutoShape 1" hidden="1"/>
        <xdr:cNvSpPr>
          <a:spLocks noChangeAspect="1" noChangeArrowheads="1"/>
        </xdr:cNvSpPr>
      </xdr:nvSpPr>
      <xdr:spPr bwMode="auto">
        <a:xfrm>
          <a:off x="957532" y="567726"/>
          <a:ext cx="150577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8499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1410521</xdr:colOff>
      <xdr:row>4</xdr:row>
      <xdr:rowOff>276226</xdr:rowOff>
    </xdr:to>
    <xdr:sp macro="" textlink="">
      <xdr:nvSpPr>
        <xdr:cNvPr id="18500" name="AutoShape 1" hidden="1"/>
        <xdr:cNvSpPr>
          <a:spLocks noChangeAspect="1" noChangeArrowheads="1"/>
        </xdr:cNvSpPr>
      </xdr:nvSpPr>
      <xdr:spPr bwMode="auto">
        <a:xfrm>
          <a:off x="957532" y="605826"/>
          <a:ext cx="141052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908522</xdr:colOff>
      <xdr:row>4</xdr:row>
      <xdr:rowOff>238126</xdr:rowOff>
    </xdr:to>
    <xdr:sp macro="" textlink="">
      <xdr:nvSpPr>
        <xdr:cNvPr id="18501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502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503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8504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8505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506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507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8508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509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510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8511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8512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513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514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8515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8516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517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518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8519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8520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521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522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8523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8524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525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526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8527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8528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529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530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8531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837332</xdr:colOff>
      <xdr:row>4</xdr:row>
      <xdr:rowOff>238126</xdr:rowOff>
    </xdr:to>
    <xdr:sp macro="" textlink="">
      <xdr:nvSpPr>
        <xdr:cNvPr id="18532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837332</xdr:colOff>
      <xdr:row>4</xdr:row>
      <xdr:rowOff>238126</xdr:rowOff>
    </xdr:to>
    <xdr:sp macro="" textlink="">
      <xdr:nvSpPr>
        <xdr:cNvPr id="18533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904007</xdr:colOff>
      <xdr:row>4</xdr:row>
      <xdr:rowOff>238126</xdr:rowOff>
    </xdr:to>
    <xdr:sp macro="" textlink="">
      <xdr:nvSpPr>
        <xdr:cNvPr id="18534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7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837332</xdr:colOff>
      <xdr:row>4</xdr:row>
      <xdr:rowOff>276226</xdr:rowOff>
    </xdr:to>
    <xdr:sp macro="" textlink="">
      <xdr:nvSpPr>
        <xdr:cNvPr id="18535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837332</xdr:colOff>
      <xdr:row>4</xdr:row>
      <xdr:rowOff>238126</xdr:rowOff>
    </xdr:to>
    <xdr:sp macro="" textlink="">
      <xdr:nvSpPr>
        <xdr:cNvPr id="18536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837332</xdr:colOff>
      <xdr:row>4</xdr:row>
      <xdr:rowOff>238126</xdr:rowOff>
    </xdr:to>
    <xdr:sp macro="" textlink="">
      <xdr:nvSpPr>
        <xdr:cNvPr id="18537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904007</xdr:colOff>
      <xdr:row>4</xdr:row>
      <xdr:rowOff>238126</xdr:rowOff>
    </xdr:to>
    <xdr:sp macro="" textlink="">
      <xdr:nvSpPr>
        <xdr:cNvPr id="18538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7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837332</xdr:colOff>
      <xdr:row>4</xdr:row>
      <xdr:rowOff>276226</xdr:rowOff>
    </xdr:to>
    <xdr:sp macro="" textlink="">
      <xdr:nvSpPr>
        <xdr:cNvPr id="18539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2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540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541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8542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8543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544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545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8546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8547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548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549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8550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8551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552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553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8554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8555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556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557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8558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8559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560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561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8562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8563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564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565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8566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8567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568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569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8570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8571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572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573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8574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8575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576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577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8578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8579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580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581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8582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8583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584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585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8586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8587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588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589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8590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8591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592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593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8594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8595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596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597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8598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8599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600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601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8602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8603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604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605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8606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8607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608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609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8610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8611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612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613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8614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8615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616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617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8618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8619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620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621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8622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8623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624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625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8626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8627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628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629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8630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8631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632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633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8634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8635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636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637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8638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8639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640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641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8642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8643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644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645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8646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8647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648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649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8650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8651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652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653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8654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8655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656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837333</xdr:colOff>
      <xdr:row>4</xdr:row>
      <xdr:rowOff>238126</xdr:rowOff>
    </xdr:to>
    <xdr:sp macro="" textlink="">
      <xdr:nvSpPr>
        <xdr:cNvPr id="18657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904008</xdr:colOff>
      <xdr:row>4</xdr:row>
      <xdr:rowOff>238126</xdr:rowOff>
    </xdr:to>
    <xdr:sp macro="" textlink="">
      <xdr:nvSpPr>
        <xdr:cNvPr id="18658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8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837333</xdr:colOff>
      <xdr:row>4</xdr:row>
      <xdr:rowOff>276226</xdr:rowOff>
    </xdr:to>
    <xdr:sp macro="" textlink="">
      <xdr:nvSpPr>
        <xdr:cNvPr id="18659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3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660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661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8662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8663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664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837334</xdr:colOff>
      <xdr:row>4</xdr:row>
      <xdr:rowOff>238126</xdr:rowOff>
    </xdr:to>
    <xdr:sp macro="" textlink="">
      <xdr:nvSpPr>
        <xdr:cNvPr id="18665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904009</xdr:colOff>
      <xdr:row>4</xdr:row>
      <xdr:rowOff>238126</xdr:rowOff>
    </xdr:to>
    <xdr:sp macro="" textlink="">
      <xdr:nvSpPr>
        <xdr:cNvPr id="18666" name="AutoShape 1" hidden="1"/>
        <xdr:cNvSpPr>
          <a:spLocks noChangeAspect="1" noChangeArrowheads="1"/>
        </xdr:cNvSpPr>
      </xdr:nvSpPr>
      <xdr:spPr bwMode="auto">
        <a:xfrm>
          <a:off x="4641011" y="567726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837334</xdr:colOff>
      <xdr:row>4</xdr:row>
      <xdr:rowOff>276226</xdr:rowOff>
    </xdr:to>
    <xdr:sp macro="" textlink="">
      <xdr:nvSpPr>
        <xdr:cNvPr id="18667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68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69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70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71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72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73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74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75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76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77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78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79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80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81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82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83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84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85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86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87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88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89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90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91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92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93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94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95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96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97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98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699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700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701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702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703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704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705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706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707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1409017</xdr:colOff>
      <xdr:row>4</xdr:row>
      <xdr:rowOff>238126</xdr:rowOff>
    </xdr:to>
    <xdr:sp macro="" textlink="">
      <xdr:nvSpPr>
        <xdr:cNvPr id="18708" name="AutoShape 1" hidden="1"/>
        <xdr:cNvSpPr>
          <a:spLocks noChangeAspect="1" noChangeArrowheads="1"/>
        </xdr:cNvSpPr>
      </xdr:nvSpPr>
      <xdr:spPr bwMode="auto">
        <a:xfrm>
          <a:off x="957532" y="567726"/>
          <a:ext cx="140901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1504267</xdr:colOff>
      <xdr:row>4</xdr:row>
      <xdr:rowOff>238126</xdr:rowOff>
    </xdr:to>
    <xdr:sp macro="" textlink="">
      <xdr:nvSpPr>
        <xdr:cNvPr id="18709" name="AutoShape 1" hidden="1"/>
        <xdr:cNvSpPr>
          <a:spLocks noChangeAspect="1" noChangeArrowheads="1"/>
        </xdr:cNvSpPr>
      </xdr:nvSpPr>
      <xdr:spPr bwMode="auto">
        <a:xfrm>
          <a:off x="957532" y="567726"/>
          <a:ext cx="1504267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8710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1409883</xdr:colOff>
      <xdr:row>4</xdr:row>
      <xdr:rowOff>295275</xdr:rowOff>
    </xdr:to>
    <xdr:sp macro="" textlink="">
      <xdr:nvSpPr>
        <xdr:cNvPr id="18711" name="AutoShape 1" hidden="1"/>
        <xdr:cNvSpPr>
          <a:spLocks noChangeAspect="1" noChangeArrowheads="1"/>
        </xdr:cNvSpPr>
      </xdr:nvSpPr>
      <xdr:spPr bwMode="auto">
        <a:xfrm>
          <a:off x="957532" y="621102"/>
          <a:ext cx="1409883" cy="916377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908521</xdr:colOff>
      <xdr:row>4</xdr:row>
      <xdr:rowOff>238126</xdr:rowOff>
    </xdr:to>
    <xdr:sp macro="" textlink="">
      <xdr:nvSpPr>
        <xdr:cNvPr id="18712" name="AutoShape 1" hidden="1"/>
        <xdr:cNvSpPr>
          <a:spLocks noChangeAspect="1" noChangeArrowheads="1"/>
        </xdr:cNvSpPr>
      </xdr:nvSpPr>
      <xdr:spPr bwMode="auto">
        <a:xfrm>
          <a:off x="4641011" y="567726"/>
          <a:ext cx="908521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713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714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904010</xdr:colOff>
      <xdr:row>4</xdr:row>
      <xdr:rowOff>238126</xdr:rowOff>
    </xdr:to>
    <xdr:sp macro="" textlink="">
      <xdr:nvSpPr>
        <xdr:cNvPr id="18715" name="AutoShape 1" hidden="1"/>
        <xdr:cNvSpPr>
          <a:spLocks noChangeAspect="1" noChangeArrowheads="1"/>
        </xdr:cNvSpPr>
      </xdr:nvSpPr>
      <xdr:spPr bwMode="auto">
        <a:xfrm>
          <a:off x="4641011" y="567726"/>
          <a:ext cx="904010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837335</xdr:colOff>
      <xdr:row>4</xdr:row>
      <xdr:rowOff>276226</xdr:rowOff>
    </xdr:to>
    <xdr:sp macro="" textlink="">
      <xdr:nvSpPr>
        <xdr:cNvPr id="18716" name="AutoShape 1" hidden="1"/>
        <xdr:cNvSpPr>
          <a:spLocks noChangeAspect="1" noChangeArrowheads="1"/>
        </xdr:cNvSpPr>
      </xdr:nvSpPr>
      <xdr:spPr bwMode="auto">
        <a:xfrm>
          <a:off x="4641011" y="6058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717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837335</xdr:colOff>
      <xdr:row>4</xdr:row>
      <xdr:rowOff>238126</xdr:rowOff>
    </xdr:to>
    <xdr:sp macro="" textlink="">
      <xdr:nvSpPr>
        <xdr:cNvPr id="18718" name="AutoShape 1" hidden="1"/>
        <xdr:cNvSpPr>
          <a:spLocks noChangeAspect="1" noChangeArrowheads="1"/>
        </xdr:cNvSpPr>
      </xdr:nvSpPr>
      <xdr:spPr bwMode="auto">
        <a:xfrm>
          <a:off x="4641011" y="567726"/>
          <a:ext cx="83733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237624</xdr:rowOff>
    </xdr:from>
    <xdr:to>
      <xdr:col>3</xdr:col>
      <xdr:colOff>904009</xdr:colOff>
      <xdr:row>4</xdr:row>
      <xdr:rowOff>218575</xdr:rowOff>
    </xdr:to>
    <xdr:sp macro="" textlink="">
      <xdr:nvSpPr>
        <xdr:cNvPr id="18719" name="AutoShape 1" hidden="1"/>
        <xdr:cNvSpPr>
          <a:spLocks noChangeAspect="1" noChangeArrowheads="1"/>
        </xdr:cNvSpPr>
      </xdr:nvSpPr>
      <xdr:spPr bwMode="auto">
        <a:xfrm>
          <a:off x="4641011" y="548175"/>
          <a:ext cx="904009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838201</xdr:colOff>
      <xdr:row>4</xdr:row>
      <xdr:rowOff>295275</xdr:rowOff>
    </xdr:to>
    <xdr:sp macro="" textlink="">
      <xdr:nvSpPr>
        <xdr:cNvPr id="18720" name="AutoShape 1" hidden="1"/>
        <xdr:cNvSpPr>
          <a:spLocks noChangeAspect="1" noChangeArrowheads="1"/>
        </xdr:cNvSpPr>
      </xdr:nvSpPr>
      <xdr:spPr bwMode="auto">
        <a:xfrm>
          <a:off x="4641011" y="621102"/>
          <a:ext cx="838201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2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2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2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2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2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2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2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2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2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3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3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3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3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3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3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3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3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3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3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4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4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4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4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4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4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4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4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4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4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5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5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5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5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5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5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5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5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5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5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6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6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876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8763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6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6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6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6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6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6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7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7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7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7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7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7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7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7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7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7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8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8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8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8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8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8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8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8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8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8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9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9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9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79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238125</xdr:rowOff>
    </xdr:from>
    <xdr:to>
      <xdr:col>2</xdr:col>
      <xdr:colOff>1499754</xdr:colOff>
      <xdr:row>4</xdr:row>
      <xdr:rowOff>219076</xdr:rowOff>
    </xdr:to>
    <xdr:sp macro="" textlink="">
      <xdr:nvSpPr>
        <xdr:cNvPr id="18794" name="AutoShape 1" hidden="1"/>
        <xdr:cNvSpPr>
          <a:spLocks noChangeAspect="1" noChangeArrowheads="1"/>
        </xdr:cNvSpPr>
      </xdr:nvSpPr>
      <xdr:spPr bwMode="auto">
        <a:xfrm>
          <a:off x="957532" y="54867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8795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8796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8797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8798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8799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8800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8801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880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8803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0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0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8806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8807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8808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8809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8810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8811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8812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8813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8814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8815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1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1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8818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881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8820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8821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8822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8823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8824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8825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8826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8827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2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2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8830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8831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8832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8833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8834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8835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8836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8837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8838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883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4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4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884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8843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8844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8845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4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4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4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4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5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5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5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5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5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5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5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5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5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5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6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6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6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6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6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6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6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6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6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6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7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7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7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7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7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7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7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7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7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7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8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8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8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8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8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8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88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8887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8888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888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8890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9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9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9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9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9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9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9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9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89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0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0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0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0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0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0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0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0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0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0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1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1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1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1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1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1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1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1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1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1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2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2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2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2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2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2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2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2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2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2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3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893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893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8933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8934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8935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3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3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3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3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4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4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4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4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4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4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4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4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4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4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5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5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5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5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5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5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5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5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5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5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6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6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6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6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6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6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6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6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6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6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7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7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7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7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7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7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7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8977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8978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897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8980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8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8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8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8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8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8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8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8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8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9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9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9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9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9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9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9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9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9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899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0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0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0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0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0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0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0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0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0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0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1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1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1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1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1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1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1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1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1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1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2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2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02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9023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024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9025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2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2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2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2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3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3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3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3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3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3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3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3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3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3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4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4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4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4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4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4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4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4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4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4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5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5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5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5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5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5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5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5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5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5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6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6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6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6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6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6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6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067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9068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06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9070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7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7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7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7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7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7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7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7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7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8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8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8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8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8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8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8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8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8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8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9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9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9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9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9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9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9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9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9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09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0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0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0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0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0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0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0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0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0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0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1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11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11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9113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114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904875</xdr:colOff>
      <xdr:row>4</xdr:row>
      <xdr:rowOff>238126</xdr:rowOff>
    </xdr:to>
    <xdr:sp macro="" textlink="">
      <xdr:nvSpPr>
        <xdr:cNvPr id="19115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1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1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1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1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2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2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2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2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2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2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2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2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2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2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3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3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3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3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3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3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3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3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3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3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4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4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4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4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4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4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4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4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4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4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5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5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5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5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5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5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5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157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9158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15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9160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6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6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6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6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6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6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6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6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6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7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7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7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7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7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7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7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7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7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7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8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8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8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8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8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8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8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8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8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8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9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9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9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9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9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9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9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9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9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19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20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20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20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9203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204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904874</xdr:colOff>
      <xdr:row>4</xdr:row>
      <xdr:rowOff>238126</xdr:rowOff>
    </xdr:to>
    <xdr:sp macro="" textlink="">
      <xdr:nvSpPr>
        <xdr:cNvPr id="19205" name="AutoShape 1" hidden="1"/>
        <xdr:cNvSpPr>
          <a:spLocks noChangeAspect="1" noChangeArrowheads="1"/>
        </xdr:cNvSpPr>
      </xdr:nvSpPr>
      <xdr:spPr bwMode="auto">
        <a:xfrm>
          <a:off x="4641011" y="567726"/>
          <a:ext cx="9048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206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207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208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209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210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211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21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213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21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21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216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217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218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219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220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221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222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223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224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225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22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22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228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22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230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231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232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233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234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235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236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237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23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23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240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241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242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243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244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245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246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247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248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24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25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25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25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253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254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255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256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257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258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259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260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261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26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26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264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265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266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267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268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269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270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271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27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273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27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27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276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277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278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279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280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281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282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283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284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285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28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28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288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28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290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291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292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293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294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295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296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297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29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29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300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301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302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303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304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305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306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307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308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30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31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31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31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313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314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315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316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317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318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319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320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321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32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32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324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325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326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327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328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329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330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331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33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333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33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33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336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337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338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339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340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341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342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343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344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345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34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34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348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34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350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351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352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353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354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355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356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357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35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35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360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361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362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363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364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365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366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367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368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36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370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371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37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373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374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375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376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377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378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379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380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381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382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383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384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1404505</xdr:colOff>
      <xdr:row>4</xdr:row>
      <xdr:rowOff>228601</xdr:rowOff>
    </xdr:to>
    <xdr:sp macro="" textlink="">
      <xdr:nvSpPr>
        <xdr:cNvPr id="19385" name="AutoShape 1" hidden="1"/>
        <xdr:cNvSpPr>
          <a:spLocks noChangeAspect="1" noChangeArrowheads="1"/>
        </xdr:cNvSpPr>
      </xdr:nvSpPr>
      <xdr:spPr bwMode="auto">
        <a:xfrm>
          <a:off x="957532" y="558201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386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387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388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389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390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391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392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393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394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395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396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397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398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399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400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1328304</xdr:colOff>
      <xdr:row>4</xdr:row>
      <xdr:rowOff>238126</xdr:rowOff>
    </xdr:to>
    <xdr:sp macro="" textlink="">
      <xdr:nvSpPr>
        <xdr:cNvPr id="19401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1423554</xdr:colOff>
      <xdr:row>4</xdr:row>
      <xdr:rowOff>238126</xdr:rowOff>
    </xdr:to>
    <xdr:sp macro="" textlink="">
      <xdr:nvSpPr>
        <xdr:cNvPr id="19402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1328304</xdr:colOff>
      <xdr:row>4</xdr:row>
      <xdr:rowOff>276226</xdr:rowOff>
    </xdr:to>
    <xdr:sp macro="" textlink="">
      <xdr:nvSpPr>
        <xdr:cNvPr id="19403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404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405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406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1404504</xdr:colOff>
      <xdr:row>4</xdr:row>
      <xdr:rowOff>238126</xdr:rowOff>
    </xdr:to>
    <xdr:sp macro="" textlink="">
      <xdr:nvSpPr>
        <xdr:cNvPr id="19407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1499754</xdr:colOff>
      <xdr:row>4</xdr:row>
      <xdr:rowOff>238126</xdr:rowOff>
    </xdr:to>
    <xdr:sp macro="" textlink="">
      <xdr:nvSpPr>
        <xdr:cNvPr id="19408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1404504</xdr:colOff>
      <xdr:row>4</xdr:row>
      <xdr:rowOff>276226</xdr:rowOff>
    </xdr:to>
    <xdr:sp macro="" textlink="">
      <xdr:nvSpPr>
        <xdr:cNvPr id="19409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410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411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412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1328305</xdr:colOff>
      <xdr:row>4</xdr:row>
      <xdr:rowOff>238126</xdr:rowOff>
    </xdr:to>
    <xdr:sp macro="" textlink="">
      <xdr:nvSpPr>
        <xdr:cNvPr id="19413" name="AutoShape 1" hidden="1"/>
        <xdr:cNvSpPr>
          <a:spLocks noChangeAspect="1" noChangeArrowheads="1"/>
        </xdr:cNvSpPr>
      </xdr:nvSpPr>
      <xdr:spPr bwMode="auto">
        <a:xfrm>
          <a:off x="957532" y="5677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1423555</xdr:colOff>
      <xdr:row>4</xdr:row>
      <xdr:rowOff>238126</xdr:rowOff>
    </xdr:to>
    <xdr:sp macro="" textlink="">
      <xdr:nvSpPr>
        <xdr:cNvPr id="19414" name="AutoShape 1" hidden="1"/>
        <xdr:cNvSpPr>
          <a:spLocks noChangeAspect="1" noChangeArrowheads="1"/>
        </xdr:cNvSpPr>
      </xdr:nvSpPr>
      <xdr:spPr bwMode="auto">
        <a:xfrm>
          <a:off x="957532" y="567726"/>
          <a:ext cx="14235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1328305</xdr:colOff>
      <xdr:row>4</xdr:row>
      <xdr:rowOff>276226</xdr:rowOff>
    </xdr:to>
    <xdr:sp macro="" textlink="">
      <xdr:nvSpPr>
        <xdr:cNvPr id="19415" name="AutoShape 1" hidden="1"/>
        <xdr:cNvSpPr>
          <a:spLocks noChangeAspect="1" noChangeArrowheads="1"/>
        </xdr:cNvSpPr>
      </xdr:nvSpPr>
      <xdr:spPr bwMode="auto">
        <a:xfrm>
          <a:off x="957532" y="605826"/>
          <a:ext cx="13283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416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417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418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1404505</xdr:colOff>
      <xdr:row>4</xdr:row>
      <xdr:rowOff>238126</xdr:rowOff>
    </xdr:to>
    <xdr:sp macro="" textlink="">
      <xdr:nvSpPr>
        <xdr:cNvPr id="19419" name="AutoShape 1" hidden="1"/>
        <xdr:cNvSpPr>
          <a:spLocks noChangeAspect="1" noChangeArrowheads="1"/>
        </xdr:cNvSpPr>
      </xdr:nvSpPr>
      <xdr:spPr bwMode="auto">
        <a:xfrm>
          <a:off x="957532" y="5677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1499755</xdr:colOff>
      <xdr:row>4</xdr:row>
      <xdr:rowOff>238126</xdr:rowOff>
    </xdr:to>
    <xdr:sp macro="" textlink="">
      <xdr:nvSpPr>
        <xdr:cNvPr id="19420" name="AutoShape 1" hidden="1"/>
        <xdr:cNvSpPr>
          <a:spLocks noChangeAspect="1" noChangeArrowheads="1"/>
        </xdr:cNvSpPr>
      </xdr:nvSpPr>
      <xdr:spPr bwMode="auto">
        <a:xfrm>
          <a:off x="957532" y="567726"/>
          <a:ext cx="149975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1404505</xdr:colOff>
      <xdr:row>4</xdr:row>
      <xdr:rowOff>276226</xdr:rowOff>
    </xdr:to>
    <xdr:sp macro="" textlink="">
      <xdr:nvSpPr>
        <xdr:cNvPr id="19421" name="AutoShape 1" hidden="1"/>
        <xdr:cNvSpPr>
          <a:spLocks noChangeAspect="1" noChangeArrowheads="1"/>
        </xdr:cNvSpPr>
      </xdr:nvSpPr>
      <xdr:spPr bwMode="auto">
        <a:xfrm>
          <a:off x="957532" y="605826"/>
          <a:ext cx="140450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949904</xdr:colOff>
      <xdr:row>4</xdr:row>
      <xdr:rowOff>295275</xdr:rowOff>
    </xdr:to>
    <xdr:sp macro="" textlink="">
      <xdr:nvSpPr>
        <xdr:cNvPr id="19422" name="AutoShape 1" hidden="1"/>
        <xdr:cNvSpPr>
          <a:spLocks noChangeAspect="1" noChangeArrowheads="1"/>
        </xdr:cNvSpPr>
      </xdr:nvSpPr>
      <xdr:spPr bwMode="auto">
        <a:xfrm>
          <a:off x="957532" y="621102"/>
          <a:ext cx="949904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1019178</xdr:colOff>
      <xdr:row>4</xdr:row>
      <xdr:rowOff>295275</xdr:rowOff>
    </xdr:to>
    <xdr:sp macro="" textlink="">
      <xdr:nvSpPr>
        <xdr:cNvPr id="19423" name="AutoShape 1" hidden="1"/>
        <xdr:cNvSpPr>
          <a:spLocks noChangeAspect="1" noChangeArrowheads="1"/>
        </xdr:cNvSpPr>
      </xdr:nvSpPr>
      <xdr:spPr bwMode="auto">
        <a:xfrm>
          <a:off x="957532" y="621102"/>
          <a:ext cx="1019178" cy="916377"/>
        </a:xfrm>
        <a:prstGeom prst="rect">
          <a:avLst/>
        </a:prstGeom>
        <a:noFill/>
      </xdr:spPr>
    </xdr:sp>
    <xdr:clientData/>
  </xdr:twoCellAnchor>
  <xdr:oneCellAnchor>
    <xdr:from>
      <xdr:col>2</xdr:col>
      <xdr:colOff>2545773</xdr:colOff>
      <xdr:row>64</xdr:row>
      <xdr:rowOff>121227</xdr:rowOff>
    </xdr:from>
    <xdr:ext cx="184731" cy="264560"/>
    <xdr:sp macro="" textlink="">
      <xdr:nvSpPr>
        <xdr:cNvPr id="19424" name="CaixaDeTexto 19423" hidden="1"/>
        <xdr:cNvSpPr txBox="1"/>
      </xdr:nvSpPr>
      <xdr:spPr>
        <a:xfrm>
          <a:off x="3503305" y="19996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25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26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427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28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29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430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31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32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1388053</xdr:colOff>
      <xdr:row>4</xdr:row>
      <xdr:rowOff>218575</xdr:rowOff>
    </xdr:to>
    <xdr:sp macro="" textlink="">
      <xdr:nvSpPr>
        <xdr:cNvPr id="19433" name="AutoShape 1" hidden="1"/>
        <xdr:cNvSpPr>
          <a:spLocks noChangeAspect="1" noChangeArrowheads="1"/>
        </xdr:cNvSpPr>
      </xdr:nvSpPr>
      <xdr:spPr bwMode="auto">
        <a:xfrm>
          <a:off x="957532" y="548175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34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35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436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37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38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39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40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441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42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43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444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45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46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447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48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49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450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51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52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453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54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55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1388051</xdr:colOff>
      <xdr:row>4</xdr:row>
      <xdr:rowOff>238126</xdr:rowOff>
    </xdr:to>
    <xdr:sp macro="" textlink="">
      <xdr:nvSpPr>
        <xdr:cNvPr id="19456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1388051</xdr:colOff>
      <xdr:row>4</xdr:row>
      <xdr:rowOff>238126</xdr:rowOff>
    </xdr:to>
    <xdr:sp macro="" textlink="">
      <xdr:nvSpPr>
        <xdr:cNvPr id="19457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1388051</xdr:colOff>
      <xdr:row>4</xdr:row>
      <xdr:rowOff>276226</xdr:rowOff>
    </xdr:to>
    <xdr:sp macro="" textlink="">
      <xdr:nvSpPr>
        <xdr:cNvPr id="19458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1388051</xdr:colOff>
      <xdr:row>4</xdr:row>
      <xdr:rowOff>238126</xdr:rowOff>
    </xdr:to>
    <xdr:sp macro="" textlink="">
      <xdr:nvSpPr>
        <xdr:cNvPr id="19459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1388051</xdr:colOff>
      <xdr:row>4</xdr:row>
      <xdr:rowOff>238126</xdr:rowOff>
    </xdr:to>
    <xdr:sp macro="" textlink="">
      <xdr:nvSpPr>
        <xdr:cNvPr id="19460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1388051</xdr:colOff>
      <xdr:row>4</xdr:row>
      <xdr:rowOff>276226</xdr:rowOff>
    </xdr:to>
    <xdr:sp macro="" textlink="">
      <xdr:nvSpPr>
        <xdr:cNvPr id="19461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62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63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464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65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66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467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68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69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470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71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72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473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74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75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476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77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78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479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80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81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482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83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484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485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86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87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488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89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490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491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92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93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494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95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96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497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98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499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500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01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02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503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04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05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506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07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08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509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10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11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512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13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14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515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516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517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518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519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520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521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22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23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524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25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26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527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28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29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530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31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32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533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34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35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536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37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38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539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40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41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542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43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44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545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46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47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548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49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1388052</xdr:colOff>
      <xdr:row>4</xdr:row>
      <xdr:rowOff>238126</xdr:rowOff>
    </xdr:to>
    <xdr:sp macro="" textlink="">
      <xdr:nvSpPr>
        <xdr:cNvPr id="19550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1388052</xdr:colOff>
      <xdr:row>4</xdr:row>
      <xdr:rowOff>276226</xdr:rowOff>
    </xdr:to>
    <xdr:sp macro="" textlink="">
      <xdr:nvSpPr>
        <xdr:cNvPr id="19551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552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553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554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555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1388053</xdr:colOff>
      <xdr:row>4</xdr:row>
      <xdr:rowOff>238126</xdr:rowOff>
    </xdr:to>
    <xdr:sp macro="" textlink="">
      <xdr:nvSpPr>
        <xdr:cNvPr id="19556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1388053</xdr:colOff>
      <xdr:row>4</xdr:row>
      <xdr:rowOff>276226</xdr:rowOff>
    </xdr:to>
    <xdr:sp macro="" textlink="">
      <xdr:nvSpPr>
        <xdr:cNvPr id="19557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58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59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1388054</xdr:colOff>
      <xdr:row>4</xdr:row>
      <xdr:rowOff>276226</xdr:rowOff>
    </xdr:to>
    <xdr:sp macro="" textlink="">
      <xdr:nvSpPr>
        <xdr:cNvPr id="19560" name="AutoShape 1" hidden="1"/>
        <xdr:cNvSpPr>
          <a:spLocks noChangeAspect="1" noChangeArrowheads="1"/>
        </xdr:cNvSpPr>
      </xdr:nvSpPr>
      <xdr:spPr bwMode="auto">
        <a:xfrm>
          <a:off x="957532" y="6058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61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1388054</xdr:colOff>
      <xdr:row>4</xdr:row>
      <xdr:rowOff>238126</xdr:rowOff>
    </xdr:to>
    <xdr:sp macro="" textlink="">
      <xdr:nvSpPr>
        <xdr:cNvPr id="19562" name="AutoShape 1" hidden="1"/>
        <xdr:cNvSpPr>
          <a:spLocks noChangeAspect="1" noChangeArrowheads="1"/>
        </xdr:cNvSpPr>
      </xdr:nvSpPr>
      <xdr:spPr bwMode="auto">
        <a:xfrm>
          <a:off x="957532" y="567726"/>
          <a:ext cx="138805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1388920</xdr:colOff>
      <xdr:row>4</xdr:row>
      <xdr:rowOff>295275</xdr:rowOff>
    </xdr:to>
    <xdr:sp macro="" textlink="">
      <xdr:nvSpPr>
        <xdr:cNvPr id="19563" name="AutoShape 1" hidden="1"/>
        <xdr:cNvSpPr>
          <a:spLocks noChangeAspect="1" noChangeArrowheads="1"/>
        </xdr:cNvSpPr>
      </xdr:nvSpPr>
      <xdr:spPr bwMode="auto">
        <a:xfrm>
          <a:off x="957532" y="621102"/>
          <a:ext cx="1388920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564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565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566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567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568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569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570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571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572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573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574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575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576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577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578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579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580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581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582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583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584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585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586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587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588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589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590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591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592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593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594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595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596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597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598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599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600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601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02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03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04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05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606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607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08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09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610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611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1188894</xdr:colOff>
      <xdr:row>4</xdr:row>
      <xdr:rowOff>218575</xdr:rowOff>
    </xdr:to>
    <xdr:sp macro="" textlink="">
      <xdr:nvSpPr>
        <xdr:cNvPr id="19612" name="AutoShape 1" hidden="1"/>
        <xdr:cNvSpPr>
          <a:spLocks noChangeAspect="1" noChangeArrowheads="1"/>
        </xdr:cNvSpPr>
      </xdr:nvSpPr>
      <xdr:spPr bwMode="auto">
        <a:xfrm>
          <a:off x="957532" y="548175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613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614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615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616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617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18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19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620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621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622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623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24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25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626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627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28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29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30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31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632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633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634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635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36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37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638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1393429</xdr:colOff>
      <xdr:row>4</xdr:row>
      <xdr:rowOff>238126</xdr:rowOff>
    </xdr:to>
    <xdr:sp macro="" textlink="">
      <xdr:nvSpPr>
        <xdr:cNvPr id="19639" name="AutoShape 1" hidden="1"/>
        <xdr:cNvSpPr>
          <a:spLocks noChangeAspect="1" noChangeArrowheads="1"/>
        </xdr:cNvSpPr>
      </xdr:nvSpPr>
      <xdr:spPr bwMode="auto">
        <a:xfrm>
          <a:off x="957532" y="567726"/>
          <a:ext cx="139342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40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41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42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643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644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1393430</xdr:colOff>
      <xdr:row>4</xdr:row>
      <xdr:rowOff>238126</xdr:rowOff>
    </xdr:to>
    <xdr:sp macro="" textlink="">
      <xdr:nvSpPr>
        <xdr:cNvPr id="19645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646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1393432</xdr:colOff>
      <xdr:row>4</xdr:row>
      <xdr:rowOff>238126</xdr:rowOff>
    </xdr:to>
    <xdr:sp macro="" textlink="">
      <xdr:nvSpPr>
        <xdr:cNvPr id="19647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48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49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650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651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52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53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654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655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656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657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658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659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660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661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662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63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64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665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666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67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68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669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670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671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672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673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674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675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676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677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1188892</xdr:colOff>
      <xdr:row>4</xdr:row>
      <xdr:rowOff>238126</xdr:rowOff>
    </xdr:to>
    <xdr:sp macro="" textlink="">
      <xdr:nvSpPr>
        <xdr:cNvPr id="19678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1188892</xdr:colOff>
      <xdr:row>4</xdr:row>
      <xdr:rowOff>238126</xdr:rowOff>
    </xdr:to>
    <xdr:sp macro="" textlink="">
      <xdr:nvSpPr>
        <xdr:cNvPr id="19679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1284142</xdr:colOff>
      <xdr:row>4</xdr:row>
      <xdr:rowOff>238126</xdr:rowOff>
    </xdr:to>
    <xdr:sp macro="" textlink="">
      <xdr:nvSpPr>
        <xdr:cNvPr id="19680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1188892</xdr:colOff>
      <xdr:row>4</xdr:row>
      <xdr:rowOff>276226</xdr:rowOff>
    </xdr:to>
    <xdr:sp macro="" textlink="">
      <xdr:nvSpPr>
        <xdr:cNvPr id="19681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1188892</xdr:colOff>
      <xdr:row>4</xdr:row>
      <xdr:rowOff>238126</xdr:rowOff>
    </xdr:to>
    <xdr:sp macro="" textlink="">
      <xdr:nvSpPr>
        <xdr:cNvPr id="19682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1188892</xdr:colOff>
      <xdr:row>4</xdr:row>
      <xdr:rowOff>238126</xdr:rowOff>
    </xdr:to>
    <xdr:sp macro="" textlink="">
      <xdr:nvSpPr>
        <xdr:cNvPr id="19683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1284142</xdr:colOff>
      <xdr:row>4</xdr:row>
      <xdr:rowOff>238126</xdr:rowOff>
    </xdr:to>
    <xdr:sp macro="" textlink="">
      <xdr:nvSpPr>
        <xdr:cNvPr id="19684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1188892</xdr:colOff>
      <xdr:row>4</xdr:row>
      <xdr:rowOff>276226</xdr:rowOff>
    </xdr:to>
    <xdr:sp macro="" textlink="">
      <xdr:nvSpPr>
        <xdr:cNvPr id="19685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86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87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688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689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90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691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692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693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694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695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696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697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698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699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700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701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02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03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04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05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06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07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08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09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710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711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712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713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714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715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716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717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18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19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720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721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22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23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724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725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26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27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28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29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30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31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32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33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34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35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36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37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38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39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40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41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42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43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744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745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46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47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748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749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50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51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52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53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54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55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56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57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758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759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760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761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762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763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764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765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66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67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768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769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70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71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772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773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74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75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76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77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78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79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80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81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82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83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84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85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86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87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788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789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90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91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792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793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94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795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796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797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98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799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800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801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802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1188893</xdr:colOff>
      <xdr:row>4</xdr:row>
      <xdr:rowOff>238126</xdr:rowOff>
    </xdr:to>
    <xdr:sp macro="" textlink="">
      <xdr:nvSpPr>
        <xdr:cNvPr id="19803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1284143</xdr:colOff>
      <xdr:row>4</xdr:row>
      <xdr:rowOff>238126</xdr:rowOff>
    </xdr:to>
    <xdr:sp macro="" textlink="">
      <xdr:nvSpPr>
        <xdr:cNvPr id="19804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1188893</xdr:colOff>
      <xdr:row>4</xdr:row>
      <xdr:rowOff>276226</xdr:rowOff>
    </xdr:to>
    <xdr:sp macro="" textlink="">
      <xdr:nvSpPr>
        <xdr:cNvPr id="19805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806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807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808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809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810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1188894</xdr:colOff>
      <xdr:row>4</xdr:row>
      <xdr:rowOff>238126</xdr:rowOff>
    </xdr:to>
    <xdr:sp macro="" textlink="">
      <xdr:nvSpPr>
        <xdr:cNvPr id="19811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1284144</xdr:colOff>
      <xdr:row>4</xdr:row>
      <xdr:rowOff>238126</xdr:rowOff>
    </xdr:to>
    <xdr:sp macro="" textlink="">
      <xdr:nvSpPr>
        <xdr:cNvPr id="19812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1188894</xdr:colOff>
      <xdr:row>4</xdr:row>
      <xdr:rowOff>276226</xdr:rowOff>
    </xdr:to>
    <xdr:sp macro="" textlink="">
      <xdr:nvSpPr>
        <xdr:cNvPr id="19813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814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1393431</xdr:colOff>
      <xdr:row>4</xdr:row>
      <xdr:rowOff>238126</xdr:rowOff>
    </xdr:to>
    <xdr:sp macro="" textlink="">
      <xdr:nvSpPr>
        <xdr:cNvPr id="19815" name="AutoShape 1" hidden="1"/>
        <xdr:cNvSpPr>
          <a:spLocks noChangeAspect="1" noChangeArrowheads="1"/>
        </xdr:cNvSpPr>
      </xdr:nvSpPr>
      <xdr:spPr bwMode="auto">
        <a:xfrm>
          <a:off x="957532" y="567726"/>
          <a:ext cx="139343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816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817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1284145</xdr:colOff>
      <xdr:row>4</xdr:row>
      <xdr:rowOff>238126</xdr:rowOff>
    </xdr:to>
    <xdr:sp macro="" textlink="">
      <xdr:nvSpPr>
        <xdr:cNvPr id="19818" name="AutoShape 1" hidden="1"/>
        <xdr:cNvSpPr>
          <a:spLocks noChangeAspect="1" noChangeArrowheads="1"/>
        </xdr:cNvSpPr>
      </xdr:nvSpPr>
      <xdr:spPr bwMode="auto">
        <a:xfrm>
          <a:off x="957532" y="567726"/>
          <a:ext cx="128414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1188895</xdr:colOff>
      <xdr:row>4</xdr:row>
      <xdr:rowOff>276226</xdr:rowOff>
    </xdr:to>
    <xdr:sp macro="" textlink="">
      <xdr:nvSpPr>
        <xdr:cNvPr id="19819" name="AutoShape 1" hidden="1"/>
        <xdr:cNvSpPr>
          <a:spLocks noChangeAspect="1" noChangeArrowheads="1"/>
        </xdr:cNvSpPr>
      </xdr:nvSpPr>
      <xdr:spPr bwMode="auto">
        <a:xfrm>
          <a:off x="957532" y="6058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820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1188895</xdr:colOff>
      <xdr:row>4</xdr:row>
      <xdr:rowOff>238126</xdr:rowOff>
    </xdr:to>
    <xdr:sp macro="" textlink="">
      <xdr:nvSpPr>
        <xdr:cNvPr id="19821" name="AutoShape 1" hidden="1"/>
        <xdr:cNvSpPr>
          <a:spLocks noChangeAspect="1" noChangeArrowheads="1"/>
        </xdr:cNvSpPr>
      </xdr:nvSpPr>
      <xdr:spPr bwMode="auto">
        <a:xfrm>
          <a:off x="957532" y="567726"/>
          <a:ext cx="118889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1284144</xdr:colOff>
      <xdr:row>4</xdr:row>
      <xdr:rowOff>218575</xdr:rowOff>
    </xdr:to>
    <xdr:sp macro="" textlink="">
      <xdr:nvSpPr>
        <xdr:cNvPr id="19822" name="AutoShape 1" hidden="1"/>
        <xdr:cNvSpPr>
          <a:spLocks noChangeAspect="1" noChangeArrowheads="1"/>
        </xdr:cNvSpPr>
      </xdr:nvSpPr>
      <xdr:spPr bwMode="auto">
        <a:xfrm>
          <a:off x="957532" y="548175"/>
          <a:ext cx="128414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1171577</xdr:colOff>
      <xdr:row>4</xdr:row>
      <xdr:rowOff>295275</xdr:rowOff>
    </xdr:to>
    <xdr:sp macro="" textlink="">
      <xdr:nvSpPr>
        <xdr:cNvPr id="19823" name="AutoShape 1" hidden="1"/>
        <xdr:cNvSpPr>
          <a:spLocks noChangeAspect="1" noChangeArrowheads="1"/>
        </xdr:cNvSpPr>
      </xdr:nvSpPr>
      <xdr:spPr bwMode="auto">
        <a:xfrm>
          <a:off x="957532" y="621102"/>
          <a:ext cx="1171577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824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825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826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827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19828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829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19830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831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832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833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834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835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36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37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838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839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840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841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42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43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844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845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46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47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48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49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850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851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852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853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54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55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856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857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58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59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60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861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19862" name="AutoShape 1" hidden="1"/>
        <xdr:cNvSpPr>
          <a:spLocks noChangeAspect="1" noChangeArrowheads="1"/>
        </xdr:cNvSpPr>
      </xdr:nvSpPr>
      <xdr:spPr bwMode="auto">
        <a:xfrm>
          <a:off x="957532" y="567726"/>
          <a:ext cx="12131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19863" name="AutoShape 1" hidden="1"/>
        <xdr:cNvSpPr>
          <a:spLocks noChangeAspect="1" noChangeArrowheads="1"/>
        </xdr:cNvSpPr>
      </xdr:nvSpPr>
      <xdr:spPr bwMode="auto">
        <a:xfrm>
          <a:off x="957532" y="567726"/>
          <a:ext cx="12131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19864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19865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19866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19867" name="AutoShape 1" hidden="1"/>
        <xdr:cNvSpPr>
          <a:spLocks noChangeAspect="1" noChangeArrowheads="1"/>
        </xdr:cNvSpPr>
      </xdr:nvSpPr>
      <xdr:spPr bwMode="auto">
        <a:xfrm>
          <a:off x="957532" y="567726"/>
          <a:ext cx="12131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19868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19869" name="AutoShape 1" hidden="1"/>
        <xdr:cNvSpPr>
          <a:spLocks noChangeAspect="1" noChangeArrowheads="1"/>
        </xdr:cNvSpPr>
      </xdr:nvSpPr>
      <xdr:spPr bwMode="auto">
        <a:xfrm>
          <a:off x="957532" y="567726"/>
          <a:ext cx="12131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70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71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19872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19873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74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75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19876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19877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78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79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19880" name="AutoShape 1" hidden="1"/>
        <xdr:cNvSpPr>
          <a:spLocks noChangeAspect="1" noChangeArrowheads="1"/>
        </xdr:cNvSpPr>
      </xdr:nvSpPr>
      <xdr:spPr bwMode="auto">
        <a:xfrm>
          <a:off x="957532" y="567726"/>
          <a:ext cx="12131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1213140</xdr:colOff>
      <xdr:row>4</xdr:row>
      <xdr:rowOff>238126</xdr:rowOff>
    </xdr:to>
    <xdr:sp macro="" textlink="">
      <xdr:nvSpPr>
        <xdr:cNvPr id="19881" name="AutoShape 1" hidden="1"/>
        <xdr:cNvSpPr>
          <a:spLocks noChangeAspect="1" noChangeArrowheads="1"/>
        </xdr:cNvSpPr>
      </xdr:nvSpPr>
      <xdr:spPr bwMode="auto">
        <a:xfrm>
          <a:off x="957532" y="567726"/>
          <a:ext cx="1213140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82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83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19884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19885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86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87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88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89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90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91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92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93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94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19895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19896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19897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19898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19899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900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901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02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03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19904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905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1145598</xdr:colOff>
      <xdr:row>4</xdr:row>
      <xdr:rowOff>218575</xdr:rowOff>
    </xdr:to>
    <xdr:sp macro="" textlink="">
      <xdr:nvSpPr>
        <xdr:cNvPr id="19906" name="AutoShape 1" hidden="1"/>
        <xdr:cNvSpPr>
          <a:spLocks noChangeAspect="1" noChangeArrowheads="1"/>
        </xdr:cNvSpPr>
      </xdr:nvSpPr>
      <xdr:spPr bwMode="auto">
        <a:xfrm>
          <a:off x="957532" y="548175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907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908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909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910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911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12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13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914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915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916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917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18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19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920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921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22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23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24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25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926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927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928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929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30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31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932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1216783</xdr:colOff>
      <xdr:row>4</xdr:row>
      <xdr:rowOff>238126</xdr:rowOff>
    </xdr:to>
    <xdr:sp macro="" textlink="">
      <xdr:nvSpPr>
        <xdr:cNvPr id="19933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34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35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36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19937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938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1216784</xdr:colOff>
      <xdr:row>4</xdr:row>
      <xdr:rowOff>238126</xdr:rowOff>
    </xdr:to>
    <xdr:sp macro="" textlink="">
      <xdr:nvSpPr>
        <xdr:cNvPr id="19939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940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1216786</xdr:colOff>
      <xdr:row>4</xdr:row>
      <xdr:rowOff>238126</xdr:rowOff>
    </xdr:to>
    <xdr:sp macro="" textlink="">
      <xdr:nvSpPr>
        <xdr:cNvPr id="19941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42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43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19944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19945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46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47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19948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19949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19950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19951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19952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19953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19954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19955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19956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57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58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19959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19960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61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62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19963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19964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19965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19966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19967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19968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19969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19970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19971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1145596</xdr:colOff>
      <xdr:row>4</xdr:row>
      <xdr:rowOff>238126</xdr:rowOff>
    </xdr:to>
    <xdr:sp macro="" textlink="">
      <xdr:nvSpPr>
        <xdr:cNvPr id="19972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1145596</xdr:colOff>
      <xdr:row>4</xdr:row>
      <xdr:rowOff>238126</xdr:rowOff>
    </xdr:to>
    <xdr:sp macro="" textlink="">
      <xdr:nvSpPr>
        <xdr:cNvPr id="19973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1212271</xdr:colOff>
      <xdr:row>4</xdr:row>
      <xdr:rowOff>238126</xdr:rowOff>
    </xdr:to>
    <xdr:sp macro="" textlink="">
      <xdr:nvSpPr>
        <xdr:cNvPr id="19974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1145596</xdr:colOff>
      <xdr:row>4</xdr:row>
      <xdr:rowOff>276226</xdr:rowOff>
    </xdr:to>
    <xdr:sp macro="" textlink="">
      <xdr:nvSpPr>
        <xdr:cNvPr id="19975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1145596</xdr:colOff>
      <xdr:row>4</xdr:row>
      <xdr:rowOff>238126</xdr:rowOff>
    </xdr:to>
    <xdr:sp macro="" textlink="">
      <xdr:nvSpPr>
        <xdr:cNvPr id="19976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1145596</xdr:colOff>
      <xdr:row>4</xdr:row>
      <xdr:rowOff>238126</xdr:rowOff>
    </xdr:to>
    <xdr:sp macro="" textlink="">
      <xdr:nvSpPr>
        <xdr:cNvPr id="19977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1212271</xdr:colOff>
      <xdr:row>4</xdr:row>
      <xdr:rowOff>238126</xdr:rowOff>
    </xdr:to>
    <xdr:sp macro="" textlink="">
      <xdr:nvSpPr>
        <xdr:cNvPr id="19978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1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1145596</xdr:colOff>
      <xdr:row>4</xdr:row>
      <xdr:rowOff>276226</xdr:rowOff>
    </xdr:to>
    <xdr:sp macro="" textlink="">
      <xdr:nvSpPr>
        <xdr:cNvPr id="19979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80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81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19982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19983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84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19985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19986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19987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19988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19989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19990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19991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19992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19993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19994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19995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19996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19997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19998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19999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00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01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02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03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004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005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20006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20007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008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009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20010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20011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12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13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20014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20015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16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17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20018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20019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20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21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22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23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24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25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26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27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28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29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30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31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32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33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34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35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36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37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20038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20039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40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41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20042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20043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44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45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46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47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48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49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50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51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052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053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20054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20055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056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057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20058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20059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60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61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20062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20063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64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65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20066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20067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68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69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70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71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72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73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74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75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76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77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78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79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80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81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82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83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84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85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20086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20087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88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089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20090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20091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92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93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94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95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96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1145597</xdr:colOff>
      <xdr:row>4</xdr:row>
      <xdr:rowOff>238126</xdr:rowOff>
    </xdr:to>
    <xdr:sp macro="" textlink="">
      <xdr:nvSpPr>
        <xdr:cNvPr id="20097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1212272</xdr:colOff>
      <xdr:row>4</xdr:row>
      <xdr:rowOff>238126</xdr:rowOff>
    </xdr:to>
    <xdr:sp macro="" textlink="">
      <xdr:nvSpPr>
        <xdr:cNvPr id="20098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2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1145597</xdr:colOff>
      <xdr:row>4</xdr:row>
      <xdr:rowOff>276226</xdr:rowOff>
    </xdr:to>
    <xdr:sp macro="" textlink="">
      <xdr:nvSpPr>
        <xdr:cNvPr id="20099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100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101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20102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20103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104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1145598</xdr:colOff>
      <xdr:row>4</xdr:row>
      <xdr:rowOff>238126</xdr:rowOff>
    </xdr:to>
    <xdr:sp macro="" textlink="">
      <xdr:nvSpPr>
        <xdr:cNvPr id="20105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1212273</xdr:colOff>
      <xdr:row>4</xdr:row>
      <xdr:rowOff>238126</xdr:rowOff>
    </xdr:to>
    <xdr:sp macro="" textlink="">
      <xdr:nvSpPr>
        <xdr:cNvPr id="20106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1145598</xdr:colOff>
      <xdr:row>4</xdr:row>
      <xdr:rowOff>276226</xdr:rowOff>
    </xdr:to>
    <xdr:sp macro="" textlink="">
      <xdr:nvSpPr>
        <xdr:cNvPr id="20107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20108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1216785</xdr:colOff>
      <xdr:row>4</xdr:row>
      <xdr:rowOff>238126</xdr:rowOff>
    </xdr:to>
    <xdr:sp macro="" textlink="">
      <xdr:nvSpPr>
        <xdr:cNvPr id="20109" name="AutoShape 1" hidden="1"/>
        <xdr:cNvSpPr>
          <a:spLocks noChangeAspect="1" noChangeArrowheads="1"/>
        </xdr:cNvSpPr>
      </xdr:nvSpPr>
      <xdr:spPr bwMode="auto">
        <a:xfrm>
          <a:off x="957532" y="567726"/>
          <a:ext cx="1216785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110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111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1212274</xdr:colOff>
      <xdr:row>4</xdr:row>
      <xdr:rowOff>238126</xdr:rowOff>
    </xdr:to>
    <xdr:sp macro="" textlink="">
      <xdr:nvSpPr>
        <xdr:cNvPr id="20112" name="AutoShape 1" hidden="1"/>
        <xdr:cNvSpPr>
          <a:spLocks noChangeAspect="1" noChangeArrowheads="1"/>
        </xdr:cNvSpPr>
      </xdr:nvSpPr>
      <xdr:spPr bwMode="auto">
        <a:xfrm>
          <a:off x="957532" y="567726"/>
          <a:ext cx="1212274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1145599</xdr:colOff>
      <xdr:row>4</xdr:row>
      <xdr:rowOff>276226</xdr:rowOff>
    </xdr:to>
    <xdr:sp macro="" textlink="">
      <xdr:nvSpPr>
        <xdr:cNvPr id="20113" name="AutoShape 1" hidden="1"/>
        <xdr:cNvSpPr>
          <a:spLocks noChangeAspect="1" noChangeArrowheads="1"/>
        </xdr:cNvSpPr>
      </xdr:nvSpPr>
      <xdr:spPr bwMode="auto">
        <a:xfrm>
          <a:off x="957532" y="6058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114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1145599</xdr:colOff>
      <xdr:row>4</xdr:row>
      <xdr:rowOff>238126</xdr:rowOff>
    </xdr:to>
    <xdr:sp macro="" textlink="">
      <xdr:nvSpPr>
        <xdr:cNvPr id="20115" name="AutoShape 1" hidden="1"/>
        <xdr:cNvSpPr>
          <a:spLocks noChangeAspect="1" noChangeArrowheads="1"/>
        </xdr:cNvSpPr>
      </xdr:nvSpPr>
      <xdr:spPr bwMode="auto">
        <a:xfrm>
          <a:off x="957532" y="567726"/>
          <a:ext cx="114559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237624</xdr:rowOff>
    </xdr:from>
    <xdr:to>
      <xdr:col>2</xdr:col>
      <xdr:colOff>1212273</xdr:colOff>
      <xdr:row>4</xdr:row>
      <xdr:rowOff>218575</xdr:rowOff>
    </xdr:to>
    <xdr:sp macro="" textlink="">
      <xdr:nvSpPr>
        <xdr:cNvPr id="20116" name="AutoShape 1" hidden="1"/>
        <xdr:cNvSpPr>
          <a:spLocks noChangeAspect="1" noChangeArrowheads="1"/>
        </xdr:cNvSpPr>
      </xdr:nvSpPr>
      <xdr:spPr bwMode="auto">
        <a:xfrm>
          <a:off x="957532" y="548175"/>
          <a:ext cx="1212273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1146465</xdr:colOff>
      <xdr:row>4</xdr:row>
      <xdr:rowOff>295275</xdr:rowOff>
    </xdr:to>
    <xdr:sp macro="" textlink="">
      <xdr:nvSpPr>
        <xdr:cNvPr id="20117" name="AutoShape 1" hidden="1"/>
        <xdr:cNvSpPr>
          <a:spLocks noChangeAspect="1" noChangeArrowheads="1"/>
        </xdr:cNvSpPr>
      </xdr:nvSpPr>
      <xdr:spPr bwMode="auto">
        <a:xfrm>
          <a:off x="957532" y="621102"/>
          <a:ext cx="1146465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18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19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20120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20121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22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23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24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25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26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27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28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29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30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1213139</xdr:colOff>
      <xdr:row>4</xdr:row>
      <xdr:rowOff>238126</xdr:rowOff>
    </xdr:to>
    <xdr:sp macro="" textlink="">
      <xdr:nvSpPr>
        <xdr:cNvPr id="20131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9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20132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20133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20134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1213138</xdr:colOff>
      <xdr:row>4</xdr:row>
      <xdr:rowOff>238126</xdr:rowOff>
    </xdr:to>
    <xdr:sp macro="" textlink="">
      <xdr:nvSpPr>
        <xdr:cNvPr id="20135" name="AutoShape 1" hidden="1"/>
        <xdr:cNvSpPr>
          <a:spLocks noChangeAspect="1" noChangeArrowheads="1"/>
        </xdr:cNvSpPr>
      </xdr:nvSpPr>
      <xdr:spPr bwMode="auto">
        <a:xfrm>
          <a:off x="957532" y="567726"/>
          <a:ext cx="12131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20136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20137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20138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20139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40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41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42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43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44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45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20146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1104038</xdr:colOff>
      <xdr:row>4</xdr:row>
      <xdr:rowOff>238126</xdr:rowOff>
    </xdr:to>
    <xdr:sp macro="" textlink="">
      <xdr:nvSpPr>
        <xdr:cNvPr id="20147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8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48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49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50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51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52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53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54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55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56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57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58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59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60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61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62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63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64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65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66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67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68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69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70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71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72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73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74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75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76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77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78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1104037</xdr:colOff>
      <xdr:row>4</xdr:row>
      <xdr:rowOff>238126</xdr:rowOff>
    </xdr:to>
    <xdr:sp macro="" textlink="">
      <xdr:nvSpPr>
        <xdr:cNvPr id="20179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7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80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81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82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1104036</xdr:colOff>
      <xdr:row>4</xdr:row>
      <xdr:rowOff>238126</xdr:rowOff>
    </xdr:to>
    <xdr:sp macro="" textlink="">
      <xdr:nvSpPr>
        <xdr:cNvPr id="20183" name="AutoShape 1" hidden="1"/>
        <xdr:cNvSpPr>
          <a:spLocks noChangeAspect="1" noChangeArrowheads="1"/>
        </xdr:cNvSpPr>
      </xdr:nvSpPr>
      <xdr:spPr bwMode="auto">
        <a:xfrm>
          <a:off x="957532" y="567726"/>
          <a:ext cx="1104036" cy="912604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1365540</xdr:colOff>
      <xdr:row>4</xdr:row>
      <xdr:rowOff>295275</xdr:rowOff>
    </xdr:to>
    <xdr:sp macro="" textlink="">
      <xdr:nvSpPr>
        <xdr:cNvPr id="20184" name="AutoShape 1" hidden="1"/>
        <xdr:cNvSpPr>
          <a:spLocks noChangeAspect="1" noChangeArrowheads="1"/>
        </xdr:cNvSpPr>
      </xdr:nvSpPr>
      <xdr:spPr bwMode="auto">
        <a:xfrm>
          <a:off x="957532" y="621102"/>
          <a:ext cx="1365540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1434814</xdr:colOff>
      <xdr:row>4</xdr:row>
      <xdr:rowOff>295275</xdr:rowOff>
    </xdr:to>
    <xdr:sp macro="" textlink="">
      <xdr:nvSpPr>
        <xdr:cNvPr id="20185" name="AutoShape 1" hidden="1"/>
        <xdr:cNvSpPr>
          <a:spLocks noChangeAspect="1" noChangeArrowheads="1"/>
        </xdr:cNvSpPr>
      </xdr:nvSpPr>
      <xdr:spPr bwMode="auto">
        <a:xfrm>
          <a:off x="957532" y="621102"/>
          <a:ext cx="1434814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2301854</xdr:colOff>
      <xdr:row>4</xdr:row>
      <xdr:rowOff>295275</xdr:rowOff>
    </xdr:to>
    <xdr:sp macro="" textlink="">
      <xdr:nvSpPr>
        <xdr:cNvPr id="20186" name="AutoShape 1" hidden="1"/>
        <xdr:cNvSpPr>
          <a:spLocks noChangeAspect="1" noChangeArrowheads="1"/>
        </xdr:cNvSpPr>
      </xdr:nvSpPr>
      <xdr:spPr bwMode="auto">
        <a:xfrm>
          <a:off x="957532" y="621102"/>
          <a:ext cx="2301854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2084511</xdr:colOff>
      <xdr:row>4</xdr:row>
      <xdr:rowOff>295275</xdr:rowOff>
    </xdr:to>
    <xdr:sp macro="" textlink="">
      <xdr:nvSpPr>
        <xdr:cNvPr id="20187" name="AutoShape 1" hidden="1"/>
        <xdr:cNvSpPr>
          <a:spLocks noChangeAspect="1" noChangeArrowheads="1"/>
        </xdr:cNvSpPr>
      </xdr:nvSpPr>
      <xdr:spPr bwMode="auto">
        <a:xfrm>
          <a:off x="957532" y="621102"/>
          <a:ext cx="2084511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2060864</xdr:colOff>
      <xdr:row>4</xdr:row>
      <xdr:rowOff>295275</xdr:rowOff>
    </xdr:to>
    <xdr:sp macro="" textlink="">
      <xdr:nvSpPr>
        <xdr:cNvPr id="20188" name="AutoShape 1" hidden="1"/>
        <xdr:cNvSpPr>
          <a:spLocks noChangeAspect="1" noChangeArrowheads="1"/>
        </xdr:cNvSpPr>
      </xdr:nvSpPr>
      <xdr:spPr bwMode="auto">
        <a:xfrm>
          <a:off x="957532" y="621102"/>
          <a:ext cx="2060864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1843521</xdr:colOff>
      <xdr:row>4</xdr:row>
      <xdr:rowOff>295275</xdr:rowOff>
    </xdr:to>
    <xdr:sp macro="" textlink="">
      <xdr:nvSpPr>
        <xdr:cNvPr id="20189" name="AutoShape 1" hidden="1"/>
        <xdr:cNvSpPr>
          <a:spLocks noChangeAspect="1" noChangeArrowheads="1"/>
        </xdr:cNvSpPr>
      </xdr:nvSpPr>
      <xdr:spPr bwMode="auto">
        <a:xfrm>
          <a:off x="957532" y="621102"/>
          <a:ext cx="1843521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2278474</xdr:colOff>
      <xdr:row>4</xdr:row>
      <xdr:rowOff>295275</xdr:rowOff>
    </xdr:to>
    <xdr:sp macro="" textlink="">
      <xdr:nvSpPr>
        <xdr:cNvPr id="20190" name="AutoShape 1" hidden="1"/>
        <xdr:cNvSpPr>
          <a:spLocks noChangeAspect="1" noChangeArrowheads="1"/>
        </xdr:cNvSpPr>
      </xdr:nvSpPr>
      <xdr:spPr bwMode="auto">
        <a:xfrm>
          <a:off x="957532" y="621102"/>
          <a:ext cx="2278474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2347748</xdr:colOff>
      <xdr:row>4</xdr:row>
      <xdr:rowOff>295275</xdr:rowOff>
    </xdr:to>
    <xdr:sp macro="" textlink="">
      <xdr:nvSpPr>
        <xdr:cNvPr id="20191" name="AutoShape 1" hidden="1"/>
        <xdr:cNvSpPr>
          <a:spLocks noChangeAspect="1" noChangeArrowheads="1"/>
        </xdr:cNvSpPr>
      </xdr:nvSpPr>
      <xdr:spPr bwMode="auto">
        <a:xfrm>
          <a:off x="957532" y="621102"/>
          <a:ext cx="2347748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2301854</xdr:colOff>
      <xdr:row>4</xdr:row>
      <xdr:rowOff>295275</xdr:rowOff>
    </xdr:to>
    <xdr:sp macro="" textlink="">
      <xdr:nvSpPr>
        <xdr:cNvPr id="20192" name="AutoShape 1" hidden="1"/>
        <xdr:cNvSpPr>
          <a:spLocks noChangeAspect="1" noChangeArrowheads="1"/>
        </xdr:cNvSpPr>
      </xdr:nvSpPr>
      <xdr:spPr bwMode="auto">
        <a:xfrm>
          <a:off x="957532" y="621102"/>
          <a:ext cx="2301854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2084511</xdr:colOff>
      <xdr:row>4</xdr:row>
      <xdr:rowOff>295275</xdr:rowOff>
    </xdr:to>
    <xdr:sp macro="" textlink="">
      <xdr:nvSpPr>
        <xdr:cNvPr id="20193" name="AutoShape 1" hidden="1"/>
        <xdr:cNvSpPr>
          <a:spLocks noChangeAspect="1" noChangeArrowheads="1"/>
        </xdr:cNvSpPr>
      </xdr:nvSpPr>
      <xdr:spPr bwMode="auto">
        <a:xfrm>
          <a:off x="957532" y="621102"/>
          <a:ext cx="2084511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2060864</xdr:colOff>
      <xdr:row>4</xdr:row>
      <xdr:rowOff>295275</xdr:rowOff>
    </xdr:to>
    <xdr:sp macro="" textlink="">
      <xdr:nvSpPr>
        <xdr:cNvPr id="20194" name="AutoShape 1" hidden="1"/>
        <xdr:cNvSpPr>
          <a:spLocks noChangeAspect="1" noChangeArrowheads="1"/>
        </xdr:cNvSpPr>
      </xdr:nvSpPr>
      <xdr:spPr bwMode="auto">
        <a:xfrm>
          <a:off x="957532" y="621102"/>
          <a:ext cx="2060864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2278474</xdr:colOff>
      <xdr:row>4</xdr:row>
      <xdr:rowOff>295275</xdr:rowOff>
    </xdr:to>
    <xdr:sp macro="" textlink="">
      <xdr:nvSpPr>
        <xdr:cNvPr id="20195" name="AutoShape 1" hidden="1"/>
        <xdr:cNvSpPr>
          <a:spLocks noChangeAspect="1" noChangeArrowheads="1"/>
        </xdr:cNvSpPr>
      </xdr:nvSpPr>
      <xdr:spPr bwMode="auto">
        <a:xfrm>
          <a:off x="957532" y="621102"/>
          <a:ext cx="2278474" cy="916377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51289</xdr:colOff>
      <xdr:row>4</xdr:row>
      <xdr:rowOff>95249</xdr:rowOff>
    </xdr:from>
    <xdr:to>
      <xdr:col>24</xdr:col>
      <xdr:colOff>294340</xdr:colOff>
      <xdr:row>7</xdr:row>
      <xdr:rowOff>74734</xdr:rowOff>
    </xdr:to>
    <xdr:sp macro="" textlink="">
      <xdr:nvSpPr>
        <xdr:cNvPr id="20196" name="AutoShape 1" hidden="1"/>
        <xdr:cNvSpPr>
          <a:spLocks noChangeAspect="1" noChangeArrowheads="1"/>
        </xdr:cNvSpPr>
      </xdr:nvSpPr>
      <xdr:spPr bwMode="auto">
        <a:xfrm>
          <a:off x="25180036" y="1337453"/>
          <a:ext cx="2399655" cy="911138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54341</xdr:colOff>
      <xdr:row>4</xdr:row>
      <xdr:rowOff>295275</xdr:rowOff>
    </xdr:to>
    <xdr:sp macro="" textlink="">
      <xdr:nvSpPr>
        <xdr:cNvPr id="20197" name="AutoShape 1" hidden="1"/>
        <xdr:cNvSpPr>
          <a:spLocks noChangeAspect="1" noChangeArrowheads="1"/>
        </xdr:cNvSpPr>
      </xdr:nvSpPr>
      <xdr:spPr bwMode="auto">
        <a:xfrm>
          <a:off x="6797615" y="621102"/>
          <a:ext cx="3289247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889541</xdr:colOff>
      <xdr:row>4</xdr:row>
      <xdr:rowOff>295275</xdr:rowOff>
    </xdr:to>
    <xdr:sp macro="" textlink="">
      <xdr:nvSpPr>
        <xdr:cNvPr id="20198" name="AutoShape 1" hidden="1"/>
        <xdr:cNvSpPr>
          <a:spLocks noChangeAspect="1" noChangeArrowheads="1"/>
        </xdr:cNvSpPr>
      </xdr:nvSpPr>
      <xdr:spPr bwMode="auto">
        <a:xfrm>
          <a:off x="6797615" y="621102"/>
          <a:ext cx="3046145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864429</xdr:colOff>
      <xdr:row>4</xdr:row>
      <xdr:rowOff>295275</xdr:rowOff>
    </xdr:to>
    <xdr:sp macro="" textlink="">
      <xdr:nvSpPr>
        <xdr:cNvPr id="20199" name="AutoShape 1" hidden="1"/>
        <xdr:cNvSpPr>
          <a:spLocks noChangeAspect="1" noChangeArrowheads="1"/>
        </xdr:cNvSpPr>
      </xdr:nvSpPr>
      <xdr:spPr bwMode="auto">
        <a:xfrm>
          <a:off x="6797615" y="621102"/>
          <a:ext cx="3021033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647086</xdr:colOff>
      <xdr:row>4</xdr:row>
      <xdr:rowOff>295275</xdr:rowOff>
    </xdr:to>
    <xdr:sp macro="" textlink="">
      <xdr:nvSpPr>
        <xdr:cNvPr id="20200" name="AutoShape 1" hidden="1"/>
        <xdr:cNvSpPr>
          <a:spLocks noChangeAspect="1" noChangeArrowheads="1"/>
        </xdr:cNvSpPr>
      </xdr:nvSpPr>
      <xdr:spPr bwMode="auto">
        <a:xfrm>
          <a:off x="6797615" y="621102"/>
          <a:ext cx="2803690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30961</xdr:colOff>
      <xdr:row>4</xdr:row>
      <xdr:rowOff>295275</xdr:rowOff>
    </xdr:to>
    <xdr:sp macro="" textlink="">
      <xdr:nvSpPr>
        <xdr:cNvPr id="20201" name="AutoShape 1" hidden="1"/>
        <xdr:cNvSpPr>
          <a:spLocks noChangeAspect="1" noChangeArrowheads="1"/>
        </xdr:cNvSpPr>
      </xdr:nvSpPr>
      <xdr:spPr bwMode="auto">
        <a:xfrm>
          <a:off x="6797615" y="621102"/>
          <a:ext cx="3265867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100235</xdr:colOff>
      <xdr:row>4</xdr:row>
      <xdr:rowOff>295275</xdr:rowOff>
    </xdr:to>
    <xdr:sp macro="" textlink="">
      <xdr:nvSpPr>
        <xdr:cNvPr id="20202" name="AutoShape 1" hidden="1"/>
        <xdr:cNvSpPr>
          <a:spLocks noChangeAspect="1" noChangeArrowheads="1"/>
        </xdr:cNvSpPr>
      </xdr:nvSpPr>
      <xdr:spPr bwMode="auto">
        <a:xfrm>
          <a:off x="6797615" y="621102"/>
          <a:ext cx="3335141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54341</xdr:colOff>
      <xdr:row>4</xdr:row>
      <xdr:rowOff>295275</xdr:rowOff>
    </xdr:to>
    <xdr:sp macro="" textlink="">
      <xdr:nvSpPr>
        <xdr:cNvPr id="20203" name="AutoShape 1" hidden="1"/>
        <xdr:cNvSpPr>
          <a:spLocks noChangeAspect="1" noChangeArrowheads="1"/>
        </xdr:cNvSpPr>
      </xdr:nvSpPr>
      <xdr:spPr bwMode="auto">
        <a:xfrm>
          <a:off x="6797615" y="621102"/>
          <a:ext cx="3289247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889541</xdr:colOff>
      <xdr:row>4</xdr:row>
      <xdr:rowOff>295275</xdr:rowOff>
    </xdr:to>
    <xdr:sp macro="" textlink="">
      <xdr:nvSpPr>
        <xdr:cNvPr id="20204" name="AutoShape 1" hidden="1"/>
        <xdr:cNvSpPr>
          <a:spLocks noChangeAspect="1" noChangeArrowheads="1"/>
        </xdr:cNvSpPr>
      </xdr:nvSpPr>
      <xdr:spPr bwMode="auto">
        <a:xfrm>
          <a:off x="6797615" y="621102"/>
          <a:ext cx="3046145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864429</xdr:colOff>
      <xdr:row>4</xdr:row>
      <xdr:rowOff>295275</xdr:rowOff>
    </xdr:to>
    <xdr:sp macro="" textlink="">
      <xdr:nvSpPr>
        <xdr:cNvPr id="20205" name="AutoShape 1" hidden="1"/>
        <xdr:cNvSpPr>
          <a:spLocks noChangeAspect="1" noChangeArrowheads="1"/>
        </xdr:cNvSpPr>
      </xdr:nvSpPr>
      <xdr:spPr bwMode="auto">
        <a:xfrm>
          <a:off x="6797615" y="621102"/>
          <a:ext cx="3021033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30961</xdr:colOff>
      <xdr:row>4</xdr:row>
      <xdr:rowOff>295275</xdr:rowOff>
    </xdr:to>
    <xdr:sp macro="" textlink="">
      <xdr:nvSpPr>
        <xdr:cNvPr id="20206" name="AutoShape 1" hidden="1"/>
        <xdr:cNvSpPr>
          <a:spLocks noChangeAspect="1" noChangeArrowheads="1"/>
        </xdr:cNvSpPr>
      </xdr:nvSpPr>
      <xdr:spPr bwMode="auto">
        <a:xfrm>
          <a:off x="6797615" y="621102"/>
          <a:ext cx="3265867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100235</xdr:colOff>
      <xdr:row>4</xdr:row>
      <xdr:rowOff>295275</xdr:rowOff>
    </xdr:to>
    <xdr:sp macro="" textlink="">
      <xdr:nvSpPr>
        <xdr:cNvPr id="20207" name="AutoShape 1" hidden="1"/>
        <xdr:cNvSpPr>
          <a:spLocks noChangeAspect="1" noChangeArrowheads="1"/>
        </xdr:cNvSpPr>
      </xdr:nvSpPr>
      <xdr:spPr bwMode="auto">
        <a:xfrm>
          <a:off x="6797615" y="621102"/>
          <a:ext cx="3335141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965868</xdr:colOff>
      <xdr:row>4</xdr:row>
      <xdr:rowOff>295275</xdr:rowOff>
    </xdr:to>
    <xdr:sp macro="" textlink="">
      <xdr:nvSpPr>
        <xdr:cNvPr id="20208" name="AutoShape 1" hidden="1"/>
        <xdr:cNvSpPr>
          <a:spLocks noChangeAspect="1" noChangeArrowheads="1"/>
        </xdr:cNvSpPr>
      </xdr:nvSpPr>
      <xdr:spPr bwMode="auto">
        <a:xfrm>
          <a:off x="6797615" y="621102"/>
          <a:ext cx="4200774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748525</xdr:colOff>
      <xdr:row>4</xdr:row>
      <xdr:rowOff>295275</xdr:rowOff>
    </xdr:to>
    <xdr:sp macro="" textlink="">
      <xdr:nvSpPr>
        <xdr:cNvPr id="20209" name="AutoShape 1" hidden="1"/>
        <xdr:cNvSpPr>
          <a:spLocks noChangeAspect="1" noChangeArrowheads="1"/>
        </xdr:cNvSpPr>
      </xdr:nvSpPr>
      <xdr:spPr bwMode="auto">
        <a:xfrm>
          <a:off x="6797615" y="621102"/>
          <a:ext cx="3983431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723413</xdr:colOff>
      <xdr:row>4</xdr:row>
      <xdr:rowOff>295275</xdr:rowOff>
    </xdr:to>
    <xdr:sp macro="" textlink="">
      <xdr:nvSpPr>
        <xdr:cNvPr id="20210" name="AutoShape 1" hidden="1"/>
        <xdr:cNvSpPr>
          <a:spLocks noChangeAspect="1" noChangeArrowheads="1"/>
        </xdr:cNvSpPr>
      </xdr:nvSpPr>
      <xdr:spPr bwMode="auto">
        <a:xfrm>
          <a:off x="6797615" y="621102"/>
          <a:ext cx="3958319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506070</xdr:colOff>
      <xdr:row>4</xdr:row>
      <xdr:rowOff>295275</xdr:rowOff>
    </xdr:to>
    <xdr:sp macro="" textlink="">
      <xdr:nvSpPr>
        <xdr:cNvPr id="20211" name="AutoShape 1" hidden="1"/>
        <xdr:cNvSpPr>
          <a:spLocks noChangeAspect="1" noChangeArrowheads="1"/>
        </xdr:cNvSpPr>
      </xdr:nvSpPr>
      <xdr:spPr bwMode="auto">
        <a:xfrm>
          <a:off x="6797615" y="621102"/>
          <a:ext cx="3740976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942488</xdr:colOff>
      <xdr:row>4</xdr:row>
      <xdr:rowOff>295275</xdr:rowOff>
    </xdr:to>
    <xdr:sp macro="" textlink="">
      <xdr:nvSpPr>
        <xdr:cNvPr id="20212" name="AutoShape 1" hidden="1"/>
        <xdr:cNvSpPr>
          <a:spLocks noChangeAspect="1" noChangeArrowheads="1"/>
        </xdr:cNvSpPr>
      </xdr:nvSpPr>
      <xdr:spPr bwMode="auto">
        <a:xfrm>
          <a:off x="6797615" y="621102"/>
          <a:ext cx="4177394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1011762</xdr:colOff>
      <xdr:row>4</xdr:row>
      <xdr:rowOff>295275</xdr:rowOff>
    </xdr:to>
    <xdr:sp macro="" textlink="">
      <xdr:nvSpPr>
        <xdr:cNvPr id="20213" name="AutoShape 1" hidden="1"/>
        <xdr:cNvSpPr>
          <a:spLocks noChangeAspect="1" noChangeArrowheads="1"/>
        </xdr:cNvSpPr>
      </xdr:nvSpPr>
      <xdr:spPr bwMode="auto">
        <a:xfrm>
          <a:off x="6797615" y="621102"/>
          <a:ext cx="424666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965868</xdr:colOff>
      <xdr:row>4</xdr:row>
      <xdr:rowOff>295275</xdr:rowOff>
    </xdr:to>
    <xdr:sp macro="" textlink="">
      <xdr:nvSpPr>
        <xdr:cNvPr id="20214" name="AutoShape 1" hidden="1"/>
        <xdr:cNvSpPr>
          <a:spLocks noChangeAspect="1" noChangeArrowheads="1"/>
        </xdr:cNvSpPr>
      </xdr:nvSpPr>
      <xdr:spPr bwMode="auto">
        <a:xfrm>
          <a:off x="6797615" y="621102"/>
          <a:ext cx="4200774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748525</xdr:colOff>
      <xdr:row>4</xdr:row>
      <xdr:rowOff>295275</xdr:rowOff>
    </xdr:to>
    <xdr:sp macro="" textlink="">
      <xdr:nvSpPr>
        <xdr:cNvPr id="20215" name="AutoShape 1" hidden="1"/>
        <xdr:cNvSpPr>
          <a:spLocks noChangeAspect="1" noChangeArrowheads="1"/>
        </xdr:cNvSpPr>
      </xdr:nvSpPr>
      <xdr:spPr bwMode="auto">
        <a:xfrm>
          <a:off x="6797615" y="621102"/>
          <a:ext cx="3983431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723413</xdr:colOff>
      <xdr:row>4</xdr:row>
      <xdr:rowOff>295275</xdr:rowOff>
    </xdr:to>
    <xdr:sp macro="" textlink="">
      <xdr:nvSpPr>
        <xdr:cNvPr id="20216" name="AutoShape 1" hidden="1"/>
        <xdr:cNvSpPr>
          <a:spLocks noChangeAspect="1" noChangeArrowheads="1"/>
        </xdr:cNvSpPr>
      </xdr:nvSpPr>
      <xdr:spPr bwMode="auto">
        <a:xfrm>
          <a:off x="6797615" y="621102"/>
          <a:ext cx="3958319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942488</xdr:colOff>
      <xdr:row>4</xdr:row>
      <xdr:rowOff>295275</xdr:rowOff>
    </xdr:to>
    <xdr:sp macro="" textlink="">
      <xdr:nvSpPr>
        <xdr:cNvPr id="20217" name="AutoShape 1" hidden="1"/>
        <xdr:cNvSpPr>
          <a:spLocks noChangeAspect="1" noChangeArrowheads="1"/>
        </xdr:cNvSpPr>
      </xdr:nvSpPr>
      <xdr:spPr bwMode="auto">
        <a:xfrm>
          <a:off x="6797615" y="621102"/>
          <a:ext cx="4177394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8</xdr:col>
      <xdr:colOff>1011762</xdr:colOff>
      <xdr:row>4</xdr:row>
      <xdr:rowOff>295275</xdr:rowOff>
    </xdr:to>
    <xdr:sp macro="" textlink="">
      <xdr:nvSpPr>
        <xdr:cNvPr id="20218" name="AutoShape 1" hidden="1"/>
        <xdr:cNvSpPr>
          <a:spLocks noChangeAspect="1" noChangeArrowheads="1"/>
        </xdr:cNvSpPr>
      </xdr:nvSpPr>
      <xdr:spPr bwMode="auto">
        <a:xfrm>
          <a:off x="6797615" y="621102"/>
          <a:ext cx="424666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824849</xdr:colOff>
      <xdr:row>4</xdr:row>
      <xdr:rowOff>295275</xdr:rowOff>
    </xdr:to>
    <xdr:sp macro="" textlink="">
      <xdr:nvSpPr>
        <xdr:cNvPr id="20219" name="AutoShape 1" hidden="1"/>
        <xdr:cNvSpPr>
          <a:spLocks noChangeAspect="1" noChangeArrowheads="1"/>
        </xdr:cNvSpPr>
      </xdr:nvSpPr>
      <xdr:spPr bwMode="auto">
        <a:xfrm>
          <a:off x="6797615" y="621102"/>
          <a:ext cx="5138057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607506</xdr:colOff>
      <xdr:row>4</xdr:row>
      <xdr:rowOff>295275</xdr:rowOff>
    </xdr:to>
    <xdr:sp macro="" textlink="">
      <xdr:nvSpPr>
        <xdr:cNvPr id="20220" name="AutoShape 1" hidden="1"/>
        <xdr:cNvSpPr>
          <a:spLocks noChangeAspect="1" noChangeArrowheads="1"/>
        </xdr:cNvSpPr>
      </xdr:nvSpPr>
      <xdr:spPr bwMode="auto">
        <a:xfrm>
          <a:off x="6797615" y="621102"/>
          <a:ext cx="4920714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582394</xdr:colOff>
      <xdr:row>4</xdr:row>
      <xdr:rowOff>295275</xdr:rowOff>
    </xdr:to>
    <xdr:sp macro="" textlink="">
      <xdr:nvSpPr>
        <xdr:cNvPr id="20221" name="AutoShape 1" hidden="1"/>
        <xdr:cNvSpPr>
          <a:spLocks noChangeAspect="1" noChangeArrowheads="1"/>
        </xdr:cNvSpPr>
      </xdr:nvSpPr>
      <xdr:spPr bwMode="auto">
        <a:xfrm>
          <a:off x="6797615" y="621102"/>
          <a:ext cx="4895602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367926</xdr:colOff>
      <xdr:row>4</xdr:row>
      <xdr:rowOff>295275</xdr:rowOff>
    </xdr:to>
    <xdr:sp macro="" textlink="">
      <xdr:nvSpPr>
        <xdr:cNvPr id="20222" name="AutoShape 1" hidden="1"/>
        <xdr:cNvSpPr>
          <a:spLocks noChangeAspect="1" noChangeArrowheads="1"/>
        </xdr:cNvSpPr>
      </xdr:nvSpPr>
      <xdr:spPr bwMode="auto">
        <a:xfrm>
          <a:off x="6797615" y="621102"/>
          <a:ext cx="4681134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801469</xdr:colOff>
      <xdr:row>4</xdr:row>
      <xdr:rowOff>295275</xdr:rowOff>
    </xdr:to>
    <xdr:sp macro="" textlink="">
      <xdr:nvSpPr>
        <xdr:cNvPr id="20223" name="AutoShape 1" hidden="1"/>
        <xdr:cNvSpPr>
          <a:spLocks noChangeAspect="1" noChangeArrowheads="1"/>
        </xdr:cNvSpPr>
      </xdr:nvSpPr>
      <xdr:spPr bwMode="auto">
        <a:xfrm>
          <a:off x="6797615" y="621102"/>
          <a:ext cx="5114677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870743</xdr:colOff>
      <xdr:row>4</xdr:row>
      <xdr:rowOff>295275</xdr:rowOff>
    </xdr:to>
    <xdr:sp macro="" textlink="">
      <xdr:nvSpPr>
        <xdr:cNvPr id="20224" name="AutoShape 1" hidden="1"/>
        <xdr:cNvSpPr>
          <a:spLocks noChangeAspect="1" noChangeArrowheads="1"/>
        </xdr:cNvSpPr>
      </xdr:nvSpPr>
      <xdr:spPr bwMode="auto">
        <a:xfrm>
          <a:off x="6797615" y="621102"/>
          <a:ext cx="5183951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824849</xdr:colOff>
      <xdr:row>4</xdr:row>
      <xdr:rowOff>295275</xdr:rowOff>
    </xdr:to>
    <xdr:sp macro="" textlink="">
      <xdr:nvSpPr>
        <xdr:cNvPr id="20225" name="AutoShape 1" hidden="1"/>
        <xdr:cNvSpPr>
          <a:spLocks noChangeAspect="1" noChangeArrowheads="1"/>
        </xdr:cNvSpPr>
      </xdr:nvSpPr>
      <xdr:spPr bwMode="auto">
        <a:xfrm>
          <a:off x="6797615" y="621102"/>
          <a:ext cx="5138057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607506</xdr:colOff>
      <xdr:row>4</xdr:row>
      <xdr:rowOff>295275</xdr:rowOff>
    </xdr:to>
    <xdr:sp macro="" textlink="">
      <xdr:nvSpPr>
        <xdr:cNvPr id="20226" name="AutoShape 1" hidden="1"/>
        <xdr:cNvSpPr>
          <a:spLocks noChangeAspect="1" noChangeArrowheads="1"/>
        </xdr:cNvSpPr>
      </xdr:nvSpPr>
      <xdr:spPr bwMode="auto">
        <a:xfrm>
          <a:off x="6797615" y="621102"/>
          <a:ext cx="4920714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582394</xdr:colOff>
      <xdr:row>4</xdr:row>
      <xdr:rowOff>295275</xdr:rowOff>
    </xdr:to>
    <xdr:sp macro="" textlink="">
      <xdr:nvSpPr>
        <xdr:cNvPr id="20227" name="AutoShape 1" hidden="1"/>
        <xdr:cNvSpPr>
          <a:spLocks noChangeAspect="1" noChangeArrowheads="1"/>
        </xdr:cNvSpPr>
      </xdr:nvSpPr>
      <xdr:spPr bwMode="auto">
        <a:xfrm>
          <a:off x="6797615" y="621102"/>
          <a:ext cx="4895602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801469</xdr:colOff>
      <xdr:row>4</xdr:row>
      <xdr:rowOff>295275</xdr:rowOff>
    </xdr:to>
    <xdr:sp macro="" textlink="">
      <xdr:nvSpPr>
        <xdr:cNvPr id="20228" name="AutoShape 1" hidden="1"/>
        <xdr:cNvSpPr>
          <a:spLocks noChangeAspect="1" noChangeArrowheads="1"/>
        </xdr:cNvSpPr>
      </xdr:nvSpPr>
      <xdr:spPr bwMode="auto">
        <a:xfrm>
          <a:off x="6797615" y="621102"/>
          <a:ext cx="5114677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9</xdr:col>
      <xdr:colOff>870743</xdr:colOff>
      <xdr:row>4</xdr:row>
      <xdr:rowOff>295275</xdr:rowOff>
    </xdr:to>
    <xdr:sp macro="" textlink="">
      <xdr:nvSpPr>
        <xdr:cNvPr id="20229" name="AutoShape 1" hidden="1"/>
        <xdr:cNvSpPr>
          <a:spLocks noChangeAspect="1" noChangeArrowheads="1"/>
        </xdr:cNvSpPr>
      </xdr:nvSpPr>
      <xdr:spPr bwMode="auto">
        <a:xfrm>
          <a:off x="6797615" y="621102"/>
          <a:ext cx="5183951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683830</xdr:colOff>
      <xdr:row>4</xdr:row>
      <xdr:rowOff>295275</xdr:rowOff>
    </xdr:to>
    <xdr:sp macro="" textlink="">
      <xdr:nvSpPr>
        <xdr:cNvPr id="20230" name="AutoShape 1" hidden="1"/>
        <xdr:cNvSpPr>
          <a:spLocks noChangeAspect="1" noChangeArrowheads="1"/>
        </xdr:cNvSpPr>
      </xdr:nvSpPr>
      <xdr:spPr bwMode="auto">
        <a:xfrm>
          <a:off x="6797615" y="621102"/>
          <a:ext cx="6075340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469364</xdr:colOff>
      <xdr:row>4</xdr:row>
      <xdr:rowOff>295275</xdr:rowOff>
    </xdr:to>
    <xdr:sp macro="" textlink="">
      <xdr:nvSpPr>
        <xdr:cNvPr id="20231" name="AutoShape 1" hidden="1"/>
        <xdr:cNvSpPr>
          <a:spLocks noChangeAspect="1" noChangeArrowheads="1"/>
        </xdr:cNvSpPr>
      </xdr:nvSpPr>
      <xdr:spPr bwMode="auto">
        <a:xfrm>
          <a:off x="6797615" y="621102"/>
          <a:ext cx="5860874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444252</xdr:colOff>
      <xdr:row>4</xdr:row>
      <xdr:rowOff>295275</xdr:rowOff>
    </xdr:to>
    <xdr:sp macro="" textlink="">
      <xdr:nvSpPr>
        <xdr:cNvPr id="20232" name="AutoShape 1" hidden="1"/>
        <xdr:cNvSpPr>
          <a:spLocks noChangeAspect="1" noChangeArrowheads="1"/>
        </xdr:cNvSpPr>
      </xdr:nvSpPr>
      <xdr:spPr bwMode="auto">
        <a:xfrm>
          <a:off x="6797615" y="621102"/>
          <a:ext cx="5835762" cy="916377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367926</xdr:colOff>
      <xdr:row>4</xdr:row>
      <xdr:rowOff>295275</xdr:rowOff>
    </xdr:to>
    <xdr:sp macro="" textlink="">
      <xdr:nvSpPr>
        <xdr:cNvPr id="20233" name="AutoShape 1" hidden="1"/>
        <xdr:cNvSpPr>
          <a:spLocks noChangeAspect="1" noChangeArrowheads="1"/>
        </xdr:cNvSpPr>
      </xdr:nvSpPr>
      <xdr:spPr bwMode="auto">
        <a:xfrm>
          <a:off x="7875917" y="621102"/>
          <a:ext cx="4681134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660450</xdr:colOff>
      <xdr:row>4</xdr:row>
      <xdr:rowOff>295275</xdr:rowOff>
    </xdr:to>
    <xdr:sp macro="" textlink="">
      <xdr:nvSpPr>
        <xdr:cNvPr id="20234" name="AutoShape 1" hidden="1"/>
        <xdr:cNvSpPr>
          <a:spLocks noChangeAspect="1" noChangeArrowheads="1"/>
        </xdr:cNvSpPr>
      </xdr:nvSpPr>
      <xdr:spPr bwMode="auto">
        <a:xfrm>
          <a:off x="6797615" y="621102"/>
          <a:ext cx="6051960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729724</xdr:colOff>
      <xdr:row>4</xdr:row>
      <xdr:rowOff>295275</xdr:rowOff>
    </xdr:to>
    <xdr:sp macro="" textlink="">
      <xdr:nvSpPr>
        <xdr:cNvPr id="20235" name="AutoShape 1" hidden="1"/>
        <xdr:cNvSpPr>
          <a:spLocks noChangeAspect="1" noChangeArrowheads="1"/>
        </xdr:cNvSpPr>
      </xdr:nvSpPr>
      <xdr:spPr bwMode="auto">
        <a:xfrm>
          <a:off x="6797615" y="621102"/>
          <a:ext cx="6121234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683830</xdr:colOff>
      <xdr:row>4</xdr:row>
      <xdr:rowOff>295275</xdr:rowOff>
    </xdr:to>
    <xdr:sp macro="" textlink="">
      <xdr:nvSpPr>
        <xdr:cNvPr id="20236" name="AutoShape 1" hidden="1"/>
        <xdr:cNvSpPr>
          <a:spLocks noChangeAspect="1" noChangeArrowheads="1"/>
        </xdr:cNvSpPr>
      </xdr:nvSpPr>
      <xdr:spPr bwMode="auto">
        <a:xfrm>
          <a:off x="6797615" y="621102"/>
          <a:ext cx="6075340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469364</xdr:colOff>
      <xdr:row>4</xdr:row>
      <xdr:rowOff>295275</xdr:rowOff>
    </xdr:to>
    <xdr:sp macro="" textlink="">
      <xdr:nvSpPr>
        <xdr:cNvPr id="20237" name="AutoShape 1" hidden="1"/>
        <xdr:cNvSpPr>
          <a:spLocks noChangeAspect="1" noChangeArrowheads="1"/>
        </xdr:cNvSpPr>
      </xdr:nvSpPr>
      <xdr:spPr bwMode="auto">
        <a:xfrm>
          <a:off x="6797615" y="621102"/>
          <a:ext cx="5860874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444252</xdr:colOff>
      <xdr:row>4</xdr:row>
      <xdr:rowOff>295275</xdr:rowOff>
    </xdr:to>
    <xdr:sp macro="" textlink="">
      <xdr:nvSpPr>
        <xdr:cNvPr id="20238" name="AutoShape 1" hidden="1"/>
        <xdr:cNvSpPr>
          <a:spLocks noChangeAspect="1" noChangeArrowheads="1"/>
        </xdr:cNvSpPr>
      </xdr:nvSpPr>
      <xdr:spPr bwMode="auto">
        <a:xfrm>
          <a:off x="6797615" y="621102"/>
          <a:ext cx="5835762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660450</xdr:colOff>
      <xdr:row>4</xdr:row>
      <xdr:rowOff>295275</xdr:rowOff>
    </xdr:to>
    <xdr:sp macro="" textlink="">
      <xdr:nvSpPr>
        <xdr:cNvPr id="20239" name="AutoShape 1" hidden="1"/>
        <xdr:cNvSpPr>
          <a:spLocks noChangeAspect="1" noChangeArrowheads="1"/>
        </xdr:cNvSpPr>
      </xdr:nvSpPr>
      <xdr:spPr bwMode="auto">
        <a:xfrm>
          <a:off x="6797615" y="621102"/>
          <a:ext cx="6051960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10</xdr:col>
      <xdr:colOff>729724</xdr:colOff>
      <xdr:row>4</xdr:row>
      <xdr:rowOff>295275</xdr:rowOff>
    </xdr:to>
    <xdr:sp macro="" textlink="">
      <xdr:nvSpPr>
        <xdr:cNvPr id="20240" name="AutoShape 1" hidden="1"/>
        <xdr:cNvSpPr>
          <a:spLocks noChangeAspect="1" noChangeArrowheads="1"/>
        </xdr:cNvSpPr>
      </xdr:nvSpPr>
      <xdr:spPr bwMode="auto">
        <a:xfrm>
          <a:off x="6797615" y="621102"/>
          <a:ext cx="6121234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11</xdr:col>
      <xdr:colOff>545687</xdr:colOff>
      <xdr:row>4</xdr:row>
      <xdr:rowOff>295275</xdr:rowOff>
    </xdr:to>
    <xdr:sp macro="" textlink="">
      <xdr:nvSpPr>
        <xdr:cNvPr id="20241" name="AutoShape 1" hidden="1"/>
        <xdr:cNvSpPr>
          <a:spLocks noChangeAspect="1" noChangeArrowheads="1"/>
        </xdr:cNvSpPr>
      </xdr:nvSpPr>
      <xdr:spPr bwMode="auto">
        <a:xfrm>
          <a:off x="6797615" y="621102"/>
          <a:ext cx="701549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11</xdr:col>
      <xdr:colOff>328344</xdr:colOff>
      <xdr:row>4</xdr:row>
      <xdr:rowOff>295275</xdr:rowOff>
    </xdr:to>
    <xdr:sp macro="" textlink="">
      <xdr:nvSpPr>
        <xdr:cNvPr id="20242" name="AutoShape 1" hidden="1"/>
        <xdr:cNvSpPr>
          <a:spLocks noChangeAspect="1" noChangeArrowheads="1"/>
        </xdr:cNvSpPr>
      </xdr:nvSpPr>
      <xdr:spPr bwMode="auto">
        <a:xfrm>
          <a:off x="6797615" y="621102"/>
          <a:ext cx="6798155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11</xdr:col>
      <xdr:colOff>303232</xdr:colOff>
      <xdr:row>4</xdr:row>
      <xdr:rowOff>295275</xdr:rowOff>
    </xdr:to>
    <xdr:sp macro="" textlink="">
      <xdr:nvSpPr>
        <xdr:cNvPr id="20243" name="AutoShape 1" hidden="1"/>
        <xdr:cNvSpPr>
          <a:spLocks noChangeAspect="1" noChangeArrowheads="1"/>
        </xdr:cNvSpPr>
      </xdr:nvSpPr>
      <xdr:spPr bwMode="auto">
        <a:xfrm>
          <a:off x="6797615" y="621102"/>
          <a:ext cx="6773043" cy="916377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367923</xdr:colOff>
      <xdr:row>4</xdr:row>
      <xdr:rowOff>295275</xdr:rowOff>
    </xdr:to>
    <xdr:sp macro="" textlink="">
      <xdr:nvSpPr>
        <xdr:cNvPr id="20244" name="AutoShape 1" hidden="1"/>
        <xdr:cNvSpPr>
          <a:spLocks noChangeAspect="1" noChangeArrowheads="1"/>
        </xdr:cNvSpPr>
      </xdr:nvSpPr>
      <xdr:spPr bwMode="auto">
        <a:xfrm>
          <a:off x="8954219" y="621102"/>
          <a:ext cx="4681130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11</xdr:col>
      <xdr:colOff>522307</xdr:colOff>
      <xdr:row>4</xdr:row>
      <xdr:rowOff>295275</xdr:rowOff>
    </xdr:to>
    <xdr:sp macro="" textlink="">
      <xdr:nvSpPr>
        <xdr:cNvPr id="20245" name="AutoShape 1" hidden="1"/>
        <xdr:cNvSpPr>
          <a:spLocks noChangeAspect="1" noChangeArrowheads="1"/>
        </xdr:cNvSpPr>
      </xdr:nvSpPr>
      <xdr:spPr bwMode="auto">
        <a:xfrm>
          <a:off x="6797615" y="621102"/>
          <a:ext cx="699211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11</xdr:col>
      <xdr:colOff>588707</xdr:colOff>
      <xdr:row>4</xdr:row>
      <xdr:rowOff>295275</xdr:rowOff>
    </xdr:to>
    <xdr:sp macro="" textlink="">
      <xdr:nvSpPr>
        <xdr:cNvPr id="20246" name="AutoShape 1" hidden="1"/>
        <xdr:cNvSpPr>
          <a:spLocks noChangeAspect="1" noChangeArrowheads="1"/>
        </xdr:cNvSpPr>
      </xdr:nvSpPr>
      <xdr:spPr bwMode="auto">
        <a:xfrm>
          <a:off x="6797615" y="621102"/>
          <a:ext cx="705851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11</xdr:col>
      <xdr:colOff>545687</xdr:colOff>
      <xdr:row>4</xdr:row>
      <xdr:rowOff>295275</xdr:rowOff>
    </xdr:to>
    <xdr:sp macro="" textlink="">
      <xdr:nvSpPr>
        <xdr:cNvPr id="20247" name="AutoShape 1" hidden="1"/>
        <xdr:cNvSpPr>
          <a:spLocks noChangeAspect="1" noChangeArrowheads="1"/>
        </xdr:cNvSpPr>
      </xdr:nvSpPr>
      <xdr:spPr bwMode="auto">
        <a:xfrm>
          <a:off x="6797615" y="621102"/>
          <a:ext cx="701549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11</xdr:col>
      <xdr:colOff>328344</xdr:colOff>
      <xdr:row>4</xdr:row>
      <xdr:rowOff>295275</xdr:rowOff>
    </xdr:to>
    <xdr:sp macro="" textlink="">
      <xdr:nvSpPr>
        <xdr:cNvPr id="20248" name="AutoShape 1" hidden="1"/>
        <xdr:cNvSpPr>
          <a:spLocks noChangeAspect="1" noChangeArrowheads="1"/>
        </xdr:cNvSpPr>
      </xdr:nvSpPr>
      <xdr:spPr bwMode="auto">
        <a:xfrm>
          <a:off x="6797615" y="621102"/>
          <a:ext cx="6798155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11</xdr:col>
      <xdr:colOff>303232</xdr:colOff>
      <xdr:row>4</xdr:row>
      <xdr:rowOff>295275</xdr:rowOff>
    </xdr:to>
    <xdr:sp macro="" textlink="">
      <xdr:nvSpPr>
        <xdr:cNvPr id="20249" name="AutoShape 1" hidden="1"/>
        <xdr:cNvSpPr>
          <a:spLocks noChangeAspect="1" noChangeArrowheads="1"/>
        </xdr:cNvSpPr>
      </xdr:nvSpPr>
      <xdr:spPr bwMode="auto">
        <a:xfrm>
          <a:off x="6797615" y="621102"/>
          <a:ext cx="6773043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11</xdr:col>
      <xdr:colOff>522307</xdr:colOff>
      <xdr:row>4</xdr:row>
      <xdr:rowOff>295275</xdr:rowOff>
    </xdr:to>
    <xdr:sp macro="" textlink="">
      <xdr:nvSpPr>
        <xdr:cNvPr id="20250" name="AutoShape 1" hidden="1"/>
        <xdr:cNvSpPr>
          <a:spLocks noChangeAspect="1" noChangeArrowheads="1"/>
        </xdr:cNvSpPr>
      </xdr:nvSpPr>
      <xdr:spPr bwMode="auto">
        <a:xfrm>
          <a:off x="6797615" y="621102"/>
          <a:ext cx="699211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11</xdr:col>
      <xdr:colOff>588707</xdr:colOff>
      <xdr:row>4</xdr:row>
      <xdr:rowOff>295275</xdr:rowOff>
    </xdr:to>
    <xdr:sp macro="" textlink="">
      <xdr:nvSpPr>
        <xdr:cNvPr id="20251" name="AutoShape 1" hidden="1"/>
        <xdr:cNvSpPr>
          <a:spLocks noChangeAspect="1" noChangeArrowheads="1"/>
        </xdr:cNvSpPr>
      </xdr:nvSpPr>
      <xdr:spPr bwMode="auto">
        <a:xfrm>
          <a:off x="6797615" y="621102"/>
          <a:ext cx="705851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12</xdr:col>
      <xdr:colOff>404670</xdr:colOff>
      <xdr:row>4</xdr:row>
      <xdr:rowOff>295275</xdr:rowOff>
    </xdr:to>
    <xdr:sp macro="" textlink="">
      <xdr:nvSpPr>
        <xdr:cNvPr id="20252" name="AutoShape 1" hidden="1"/>
        <xdr:cNvSpPr>
          <a:spLocks noChangeAspect="1" noChangeArrowheads="1"/>
        </xdr:cNvSpPr>
      </xdr:nvSpPr>
      <xdr:spPr bwMode="auto">
        <a:xfrm>
          <a:off x="6797615" y="621102"/>
          <a:ext cx="7952783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12</xdr:col>
      <xdr:colOff>187327</xdr:colOff>
      <xdr:row>4</xdr:row>
      <xdr:rowOff>295275</xdr:rowOff>
    </xdr:to>
    <xdr:sp macro="" textlink="">
      <xdr:nvSpPr>
        <xdr:cNvPr id="20253" name="AutoShape 1" hidden="1"/>
        <xdr:cNvSpPr>
          <a:spLocks noChangeAspect="1" noChangeArrowheads="1"/>
        </xdr:cNvSpPr>
      </xdr:nvSpPr>
      <xdr:spPr bwMode="auto">
        <a:xfrm>
          <a:off x="6797615" y="621102"/>
          <a:ext cx="7735440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12</xdr:col>
      <xdr:colOff>162215</xdr:colOff>
      <xdr:row>4</xdr:row>
      <xdr:rowOff>295275</xdr:rowOff>
    </xdr:to>
    <xdr:sp macro="" textlink="">
      <xdr:nvSpPr>
        <xdr:cNvPr id="20254" name="AutoShape 1" hidden="1"/>
        <xdr:cNvSpPr>
          <a:spLocks noChangeAspect="1" noChangeArrowheads="1"/>
        </xdr:cNvSpPr>
      </xdr:nvSpPr>
      <xdr:spPr bwMode="auto">
        <a:xfrm>
          <a:off x="6797615" y="621102"/>
          <a:ext cx="7710328" cy="916377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12</xdr:col>
      <xdr:colOff>367925</xdr:colOff>
      <xdr:row>4</xdr:row>
      <xdr:rowOff>295275</xdr:rowOff>
    </xdr:to>
    <xdr:sp macro="" textlink="">
      <xdr:nvSpPr>
        <xdr:cNvPr id="20255" name="AutoShape 1" hidden="1"/>
        <xdr:cNvSpPr>
          <a:spLocks noChangeAspect="1" noChangeArrowheads="1"/>
        </xdr:cNvSpPr>
      </xdr:nvSpPr>
      <xdr:spPr bwMode="auto">
        <a:xfrm>
          <a:off x="10032521" y="621102"/>
          <a:ext cx="4681132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12</xdr:col>
      <xdr:colOff>381290</xdr:colOff>
      <xdr:row>4</xdr:row>
      <xdr:rowOff>295275</xdr:rowOff>
    </xdr:to>
    <xdr:sp macro="" textlink="">
      <xdr:nvSpPr>
        <xdr:cNvPr id="20256" name="AutoShape 1" hidden="1"/>
        <xdr:cNvSpPr>
          <a:spLocks noChangeAspect="1" noChangeArrowheads="1"/>
        </xdr:cNvSpPr>
      </xdr:nvSpPr>
      <xdr:spPr bwMode="auto">
        <a:xfrm>
          <a:off x="6797615" y="621102"/>
          <a:ext cx="7929403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12</xdr:col>
      <xdr:colOff>450564</xdr:colOff>
      <xdr:row>4</xdr:row>
      <xdr:rowOff>295275</xdr:rowOff>
    </xdr:to>
    <xdr:sp macro="" textlink="">
      <xdr:nvSpPr>
        <xdr:cNvPr id="20257" name="AutoShape 1" hidden="1"/>
        <xdr:cNvSpPr>
          <a:spLocks noChangeAspect="1" noChangeArrowheads="1"/>
        </xdr:cNvSpPr>
      </xdr:nvSpPr>
      <xdr:spPr bwMode="auto">
        <a:xfrm>
          <a:off x="6797615" y="621102"/>
          <a:ext cx="7998677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12</xdr:col>
      <xdr:colOff>404670</xdr:colOff>
      <xdr:row>4</xdr:row>
      <xdr:rowOff>295275</xdr:rowOff>
    </xdr:to>
    <xdr:sp macro="" textlink="">
      <xdr:nvSpPr>
        <xdr:cNvPr id="20258" name="AutoShape 1" hidden="1"/>
        <xdr:cNvSpPr>
          <a:spLocks noChangeAspect="1" noChangeArrowheads="1"/>
        </xdr:cNvSpPr>
      </xdr:nvSpPr>
      <xdr:spPr bwMode="auto">
        <a:xfrm>
          <a:off x="6797615" y="621102"/>
          <a:ext cx="7952783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12</xdr:col>
      <xdr:colOff>187327</xdr:colOff>
      <xdr:row>4</xdr:row>
      <xdr:rowOff>295275</xdr:rowOff>
    </xdr:to>
    <xdr:sp macro="" textlink="">
      <xdr:nvSpPr>
        <xdr:cNvPr id="20259" name="AutoShape 1" hidden="1"/>
        <xdr:cNvSpPr>
          <a:spLocks noChangeAspect="1" noChangeArrowheads="1"/>
        </xdr:cNvSpPr>
      </xdr:nvSpPr>
      <xdr:spPr bwMode="auto">
        <a:xfrm>
          <a:off x="6797615" y="621102"/>
          <a:ext cx="7735440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12</xdr:col>
      <xdr:colOff>162215</xdr:colOff>
      <xdr:row>4</xdr:row>
      <xdr:rowOff>295275</xdr:rowOff>
    </xdr:to>
    <xdr:sp macro="" textlink="">
      <xdr:nvSpPr>
        <xdr:cNvPr id="20260" name="AutoShape 1" hidden="1"/>
        <xdr:cNvSpPr>
          <a:spLocks noChangeAspect="1" noChangeArrowheads="1"/>
        </xdr:cNvSpPr>
      </xdr:nvSpPr>
      <xdr:spPr bwMode="auto">
        <a:xfrm>
          <a:off x="6797615" y="621102"/>
          <a:ext cx="771032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12</xdr:col>
      <xdr:colOff>381290</xdr:colOff>
      <xdr:row>4</xdr:row>
      <xdr:rowOff>295275</xdr:rowOff>
    </xdr:to>
    <xdr:sp macro="" textlink="">
      <xdr:nvSpPr>
        <xdr:cNvPr id="20261" name="AutoShape 1" hidden="1"/>
        <xdr:cNvSpPr>
          <a:spLocks noChangeAspect="1" noChangeArrowheads="1"/>
        </xdr:cNvSpPr>
      </xdr:nvSpPr>
      <xdr:spPr bwMode="auto">
        <a:xfrm>
          <a:off x="6797615" y="621102"/>
          <a:ext cx="7929403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12</xdr:col>
      <xdr:colOff>450564</xdr:colOff>
      <xdr:row>4</xdr:row>
      <xdr:rowOff>295275</xdr:rowOff>
    </xdr:to>
    <xdr:sp macro="" textlink="">
      <xdr:nvSpPr>
        <xdr:cNvPr id="20262" name="AutoShape 1" hidden="1"/>
        <xdr:cNvSpPr>
          <a:spLocks noChangeAspect="1" noChangeArrowheads="1"/>
        </xdr:cNvSpPr>
      </xdr:nvSpPr>
      <xdr:spPr bwMode="auto">
        <a:xfrm>
          <a:off x="6797615" y="621102"/>
          <a:ext cx="7998677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263653</xdr:colOff>
      <xdr:row>4</xdr:row>
      <xdr:rowOff>295275</xdr:rowOff>
    </xdr:to>
    <xdr:sp macro="" textlink="">
      <xdr:nvSpPr>
        <xdr:cNvPr id="20263" name="AutoShape 1" hidden="1"/>
        <xdr:cNvSpPr>
          <a:spLocks noChangeAspect="1" noChangeArrowheads="1"/>
        </xdr:cNvSpPr>
      </xdr:nvSpPr>
      <xdr:spPr bwMode="auto">
        <a:xfrm>
          <a:off x="6797615" y="621102"/>
          <a:ext cx="889006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46310</xdr:colOff>
      <xdr:row>4</xdr:row>
      <xdr:rowOff>295275</xdr:rowOff>
    </xdr:to>
    <xdr:sp macro="" textlink="">
      <xdr:nvSpPr>
        <xdr:cNvPr id="20264" name="AutoShape 1" hidden="1"/>
        <xdr:cNvSpPr>
          <a:spLocks noChangeAspect="1" noChangeArrowheads="1"/>
        </xdr:cNvSpPr>
      </xdr:nvSpPr>
      <xdr:spPr bwMode="auto">
        <a:xfrm>
          <a:off x="6797615" y="621102"/>
          <a:ext cx="8672725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21198</xdr:colOff>
      <xdr:row>4</xdr:row>
      <xdr:rowOff>295275</xdr:rowOff>
    </xdr:to>
    <xdr:sp macro="" textlink="">
      <xdr:nvSpPr>
        <xdr:cNvPr id="20265" name="AutoShape 1" hidden="1"/>
        <xdr:cNvSpPr>
          <a:spLocks noChangeAspect="1" noChangeArrowheads="1"/>
        </xdr:cNvSpPr>
      </xdr:nvSpPr>
      <xdr:spPr bwMode="auto">
        <a:xfrm>
          <a:off x="6797615" y="621102"/>
          <a:ext cx="8647613" cy="916377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13</xdr:col>
      <xdr:colOff>367924</xdr:colOff>
      <xdr:row>4</xdr:row>
      <xdr:rowOff>295275</xdr:rowOff>
    </xdr:to>
    <xdr:sp macro="" textlink="">
      <xdr:nvSpPr>
        <xdr:cNvPr id="20266" name="AutoShape 1" hidden="1"/>
        <xdr:cNvSpPr>
          <a:spLocks noChangeAspect="1" noChangeArrowheads="1"/>
        </xdr:cNvSpPr>
      </xdr:nvSpPr>
      <xdr:spPr bwMode="auto">
        <a:xfrm>
          <a:off x="11110823" y="621102"/>
          <a:ext cx="4681131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240273</xdr:colOff>
      <xdr:row>4</xdr:row>
      <xdr:rowOff>295275</xdr:rowOff>
    </xdr:to>
    <xdr:sp macro="" textlink="">
      <xdr:nvSpPr>
        <xdr:cNvPr id="20267" name="AutoShape 1" hidden="1"/>
        <xdr:cNvSpPr>
          <a:spLocks noChangeAspect="1" noChangeArrowheads="1"/>
        </xdr:cNvSpPr>
      </xdr:nvSpPr>
      <xdr:spPr bwMode="auto">
        <a:xfrm>
          <a:off x="6797615" y="621102"/>
          <a:ext cx="886668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309547</xdr:colOff>
      <xdr:row>4</xdr:row>
      <xdr:rowOff>295275</xdr:rowOff>
    </xdr:to>
    <xdr:sp macro="" textlink="">
      <xdr:nvSpPr>
        <xdr:cNvPr id="20268" name="AutoShape 1" hidden="1"/>
        <xdr:cNvSpPr>
          <a:spLocks noChangeAspect="1" noChangeArrowheads="1"/>
        </xdr:cNvSpPr>
      </xdr:nvSpPr>
      <xdr:spPr bwMode="auto">
        <a:xfrm>
          <a:off x="6797615" y="621102"/>
          <a:ext cx="8935962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263653</xdr:colOff>
      <xdr:row>4</xdr:row>
      <xdr:rowOff>295275</xdr:rowOff>
    </xdr:to>
    <xdr:sp macro="" textlink="">
      <xdr:nvSpPr>
        <xdr:cNvPr id="20269" name="AutoShape 1" hidden="1"/>
        <xdr:cNvSpPr>
          <a:spLocks noChangeAspect="1" noChangeArrowheads="1"/>
        </xdr:cNvSpPr>
      </xdr:nvSpPr>
      <xdr:spPr bwMode="auto">
        <a:xfrm>
          <a:off x="6797615" y="621102"/>
          <a:ext cx="889006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46310</xdr:colOff>
      <xdr:row>4</xdr:row>
      <xdr:rowOff>295275</xdr:rowOff>
    </xdr:to>
    <xdr:sp macro="" textlink="">
      <xdr:nvSpPr>
        <xdr:cNvPr id="20270" name="AutoShape 1" hidden="1"/>
        <xdr:cNvSpPr>
          <a:spLocks noChangeAspect="1" noChangeArrowheads="1"/>
        </xdr:cNvSpPr>
      </xdr:nvSpPr>
      <xdr:spPr bwMode="auto">
        <a:xfrm>
          <a:off x="6797615" y="621102"/>
          <a:ext cx="8672725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21198</xdr:colOff>
      <xdr:row>4</xdr:row>
      <xdr:rowOff>295275</xdr:rowOff>
    </xdr:to>
    <xdr:sp macro="" textlink="">
      <xdr:nvSpPr>
        <xdr:cNvPr id="20271" name="AutoShape 1" hidden="1"/>
        <xdr:cNvSpPr>
          <a:spLocks noChangeAspect="1" noChangeArrowheads="1"/>
        </xdr:cNvSpPr>
      </xdr:nvSpPr>
      <xdr:spPr bwMode="auto">
        <a:xfrm>
          <a:off x="6797615" y="621102"/>
          <a:ext cx="8647613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240273</xdr:colOff>
      <xdr:row>4</xdr:row>
      <xdr:rowOff>295275</xdr:rowOff>
    </xdr:to>
    <xdr:sp macro="" textlink="">
      <xdr:nvSpPr>
        <xdr:cNvPr id="20272" name="AutoShape 1" hidden="1"/>
        <xdr:cNvSpPr>
          <a:spLocks noChangeAspect="1" noChangeArrowheads="1"/>
        </xdr:cNvSpPr>
      </xdr:nvSpPr>
      <xdr:spPr bwMode="auto">
        <a:xfrm>
          <a:off x="6797615" y="621102"/>
          <a:ext cx="886668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309547</xdr:colOff>
      <xdr:row>4</xdr:row>
      <xdr:rowOff>295275</xdr:rowOff>
    </xdr:to>
    <xdr:sp macro="" textlink="">
      <xdr:nvSpPr>
        <xdr:cNvPr id="20273" name="AutoShape 1" hidden="1"/>
        <xdr:cNvSpPr>
          <a:spLocks noChangeAspect="1" noChangeArrowheads="1"/>
        </xdr:cNvSpPr>
      </xdr:nvSpPr>
      <xdr:spPr bwMode="auto">
        <a:xfrm>
          <a:off x="6797615" y="621102"/>
          <a:ext cx="8935962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122634</xdr:colOff>
      <xdr:row>4</xdr:row>
      <xdr:rowOff>295275</xdr:rowOff>
    </xdr:to>
    <xdr:sp macro="" textlink="">
      <xdr:nvSpPr>
        <xdr:cNvPr id="20274" name="AutoShape 1" hidden="1"/>
        <xdr:cNvSpPr>
          <a:spLocks noChangeAspect="1" noChangeArrowheads="1"/>
        </xdr:cNvSpPr>
      </xdr:nvSpPr>
      <xdr:spPr bwMode="auto">
        <a:xfrm>
          <a:off x="6797615" y="621102"/>
          <a:ext cx="9827351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957833</xdr:colOff>
      <xdr:row>4</xdr:row>
      <xdr:rowOff>295275</xdr:rowOff>
    </xdr:to>
    <xdr:sp macro="" textlink="">
      <xdr:nvSpPr>
        <xdr:cNvPr id="20275" name="AutoShape 1" hidden="1"/>
        <xdr:cNvSpPr>
          <a:spLocks noChangeAspect="1" noChangeArrowheads="1"/>
        </xdr:cNvSpPr>
      </xdr:nvSpPr>
      <xdr:spPr bwMode="auto">
        <a:xfrm>
          <a:off x="6797615" y="621102"/>
          <a:ext cx="958424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932721</xdr:colOff>
      <xdr:row>4</xdr:row>
      <xdr:rowOff>295275</xdr:rowOff>
    </xdr:to>
    <xdr:sp macro="" textlink="">
      <xdr:nvSpPr>
        <xdr:cNvPr id="20276" name="AutoShape 1" hidden="1"/>
        <xdr:cNvSpPr>
          <a:spLocks noChangeAspect="1" noChangeArrowheads="1"/>
        </xdr:cNvSpPr>
      </xdr:nvSpPr>
      <xdr:spPr bwMode="auto">
        <a:xfrm>
          <a:off x="6797615" y="621102"/>
          <a:ext cx="9559136" cy="916377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14</xdr:col>
      <xdr:colOff>367925</xdr:colOff>
      <xdr:row>4</xdr:row>
      <xdr:rowOff>295275</xdr:rowOff>
    </xdr:to>
    <xdr:sp macro="" textlink="">
      <xdr:nvSpPr>
        <xdr:cNvPr id="20277" name="AutoShape 1" hidden="1"/>
        <xdr:cNvSpPr>
          <a:spLocks noChangeAspect="1" noChangeArrowheads="1"/>
        </xdr:cNvSpPr>
      </xdr:nvSpPr>
      <xdr:spPr bwMode="auto">
        <a:xfrm>
          <a:off x="12189125" y="621102"/>
          <a:ext cx="4681132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99254</xdr:colOff>
      <xdr:row>4</xdr:row>
      <xdr:rowOff>295275</xdr:rowOff>
    </xdr:to>
    <xdr:sp macro="" textlink="">
      <xdr:nvSpPr>
        <xdr:cNvPr id="20278" name="AutoShape 1" hidden="1"/>
        <xdr:cNvSpPr>
          <a:spLocks noChangeAspect="1" noChangeArrowheads="1"/>
        </xdr:cNvSpPr>
      </xdr:nvSpPr>
      <xdr:spPr bwMode="auto">
        <a:xfrm>
          <a:off x="6797615" y="621102"/>
          <a:ext cx="9803971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168528</xdr:colOff>
      <xdr:row>4</xdr:row>
      <xdr:rowOff>295275</xdr:rowOff>
    </xdr:to>
    <xdr:sp macro="" textlink="">
      <xdr:nvSpPr>
        <xdr:cNvPr id="20279" name="AutoShape 1" hidden="1"/>
        <xdr:cNvSpPr>
          <a:spLocks noChangeAspect="1" noChangeArrowheads="1"/>
        </xdr:cNvSpPr>
      </xdr:nvSpPr>
      <xdr:spPr bwMode="auto">
        <a:xfrm>
          <a:off x="6797615" y="621102"/>
          <a:ext cx="9873245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122634</xdr:colOff>
      <xdr:row>4</xdr:row>
      <xdr:rowOff>295275</xdr:rowOff>
    </xdr:to>
    <xdr:sp macro="" textlink="">
      <xdr:nvSpPr>
        <xdr:cNvPr id="20280" name="AutoShape 1" hidden="1"/>
        <xdr:cNvSpPr>
          <a:spLocks noChangeAspect="1" noChangeArrowheads="1"/>
        </xdr:cNvSpPr>
      </xdr:nvSpPr>
      <xdr:spPr bwMode="auto">
        <a:xfrm>
          <a:off x="6797615" y="621102"/>
          <a:ext cx="9827351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957833</xdr:colOff>
      <xdr:row>4</xdr:row>
      <xdr:rowOff>295275</xdr:rowOff>
    </xdr:to>
    <xdr:sp macro="" textlink="">
      <xdr:nvSpPr>
        <xdr:cNvPr id="20281" name="AutoShape 1" hidden="1"/>
        <xdr:cNvSpPr>
          <a:spLocks noChangeAspect="1" noChangeArrowheads="1"/>
        </xdr:cNvSpPr>
      </xdr:nvSpPr>
      <xdr:spPr bwMode="auto">
        <a:xfrm>
          <a:off x="6797615" y="621102"/>
          <a:ext cx="958424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13</xdr:col>
      <xdr:colOff>932721</xdr:colOff>
      <xdr:row>4</xdr:row>
      <xdr:rowOff>295275</xdr:rowOff>
    </xdr:to>
    <xdr:sp macro="" textlink="">
      <xdr:nvSpPr>
        <xdr:cNvPr id="20282" name="AutoShape 1" hidden="1"/>
        <xdr:cNvSpPr>
          <a:spLocks noChangeAspect="1" noChangeArrowheads="1"/>
        </xdr:cNvSpPr>
      </xdr:nvSpPr>
      <xdr:spPr bwMode="auto">
        <a:xfrm>
          <a:off x="6797615" y="621102"/>
          <a:ext cx="9559136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99254</xdr:colOff>
      <xdr:row>4</xdr:row>
      <xdr:rowOff>295275</xdr:rowOff>
    </xdr:to>
    <xdr:sp macro="" textlink="">
      <xdr:nvSpPr>
        <xdr:cNvPr id="20283" name="AutoShape 1" hidden="1"/>
        <xdr:cNvSpPr>
          <a:spLocks noChangeAspect="1" noChangeArrowheads="1"/>
        </xdr:cNvSpPr>
      </xdr:nvSpPr>
      <xdr:spPr bwMode="auto">
        <a:xfrm>
          <a:off x="6797615" y="621102"/>
          <a:ext cx="9803971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168528</xdr:colOff>
      <xdr:row>4</xdr:row>
      <xdr:rowOff>295275</xdr:rowOff>
    </xdr:to>
    <xdr:sp macro="" textlink="">
      <xdr:nvSpPr>
        <xdr:cNvPr id="20284" name="AutoShape 1" hidden="1"/>
        <xdr:cNvSpPr>
          <a:spLocks noChangeAspect="1" noChangeArrowheads="1"/>
        </xdr:cNvSpPr>
      </xdr:nvSpPr>
      <xdr:spPr bwMode="auto">
        <a:xfrm>
          <a:off x="6797615" y="621102"/>
          <a:ext cx="9873245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1064711</xdr:colOff>
      <xdr:row>4</xdr:row>
      <xdr:rowOff>295275</xdr:rowOff>
    </xdr:to>
    <xdr:sp macro="" textlink="">
      <xdr:nvSpPr>
        <xdr:cNvPr id="20285" name="AutoShape 1" hidden="1"/>
        <xdr:cNvSpPr>
          <a:spLocks noChangeAspect="1" noChangeArrowheads="1"/>
        </xdr:cNvSpPr>
      </xdr:nvSpPr>
      <xdr:spPr bwMode="auto">
        <a:xfrm>
          <a:off x="6797615" y="621102"/>
          <a:ext cx="1076942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819690</xdr:colOff>
      <xdr:row>4</xdr:row>
      <xdr:rowOff>295275</xdr:rowOff>
    </xdr:to>
    <xdr:sp macro="" textlink="">
      <xdr:nvSpPr>
        <xdr:cNvPr id="20286" name="AutoShape 1" hidden="1"/>
        <xdr:cNvSpPr>
          <a:spLocks noChangeAspect="1" noChangeArrowheads="1"/>
        </xdr:cNvSpPr>
      </xdr:nvSpPr>
      <xdr:spPr bwMode="auto">
        <a:xfrm>
          <a:off x="6797615" y="621102"/>
          <a:ext cx="10524407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794578</xdr:colOff>
      <xdr:row>4</xdr:row>
      <xdr:rowOff>295275</xdr:rowOff>
    </xdr:to>
    <xdr:sp macro="" textlink="">
      <xdr:nvSpPr>
        <xdr:cNvPr id="20287" name="AutoShape 1" hidden="1"/>
        <xdr:cNvSpPr>
          <a:spLocks noChangeAspect="1" noChangeArrowheads="1"/>
        </xdr:cNvSpPr>
      </xdr:nvSpPr>
      <xdr:spPr bwMode="auto">
        <a:xfrm>
          <a:off x="6797615" y="621102"/>
          <a:ext cx="10499295" cy="916377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15</xdr:col>
      <xdr:colOff>367925</xdr:colOff>
      <xdr:row>4</xdr:row>
      <xdr:rowOff>295275</xdr:rowOff>
    </xdr:to>
    <xdr:sp macro="" textlink="">
      <xdr:nvSpPr>
        <xdr:cNvPr id="20288" name="AutoShape 1" hidden="1"/>
        <xdr:cNvSpPr>
          <a:spLocks noChangeAspect="1" noChangeArrowheads="1"/>
        </xdr:cNvSpPr>
      </xdr:nvSpPr>
      <xdr:spPr bwMode="auto">
        <a:xfrm>
          <a:off x="13267426" y="621102"/>
          <a:ext cx="4681133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1041331</xdr:colOff>
      <xdr:row>4</xdr:row>
      <xdr:rowOff>295275</xdr:rowOff>
    </xdr:to>
    <xdr:sp macro="" textlink="">
      <xdr:nvSpPr>
        <xdr:cNvPr id="20289" name="AutoShape 1" hidden="1"/>
        <xdr:cNvSpPr>
          <a:spLocks noChangeAspect="1" noChangeArrowheads="1"/>
        </xdr:cNvSpPr>
      </xdr:nvSpPr>
      <xdr:spPr bwMode="auto">
        <a:xfrm>
          <a:off x="6797615" y="621102"/>
          <a:ext cx="1074604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15</xdr:col>
      <xdr:colOff>27510</xdr:colOff>
      <xdr:row>4</xdr:row>
      <xdr:rowOff>295275</xdr:rowOff>
    </xdr:to>
    <xdr:sp macro="" textlink="">
      <xdr:nvSpPr>
        <xdr:cNvPr id="20290" name="AutoShape 1" hidden="1"/>
        <xdr:cNvSpPr>
          <a:spLocks noChangeAspect="1" noChangeArrowheads="1"/>
        </xdr:cNvSpPr>
      </xdr:nvSpPr>
      <xdr:spPr bwMode="auto">
        <a:xfrm>
          <a:off x="6797615" y="621102"/>
          <a:ext cx="10810529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1064711</xdr:colOff>
      <xdr:row>4</xdr:row>
      <xdr:rowOff>295275</xdr:rowOff>
    </xdr:to>
    <xdr:sp macro="" textlink="">
      <xdr:nvSpPr>
        <xdr:cNvPr id="20291" name="AutoShape 1" hidden="1"/>
        <xdr:cNvSpPr>
          <a:spLocks noChangeAspect="1" noChangeArrowheads="1"/>
        </xdr:cNvSpPr>
      </xdr:nvSpPr>
      <xdr:spPr bwMode="auto">
        <a:xfrm>
          <a:off x="6797615" y="621102"/>
          <a:ext cx="1076942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819690</xdr:colOff>
      <xdr:row>4</xdr:row>
      <xdr:rowOff>295275</xdr:rowOff>
    </xdr:to>
    <xdr:sp macro="" textlink="">
      <xdr:nvSpPr>
        <xdr:cNvPr id="20292" name="AutoShape 1" hidden="1"/>
        <xdr:cNvSpPr>
          <a:spLocks noChangeAspect="1" noChangeArrowheads="1"/>
        </xdr:cNvSpPr>
      </xdr:nvSpPr>
      <xdr:spPr bwMode="auto">
        <a:xfrm>
          <a:off x="6797615" y="621102"/>
          <a:ext cx="10524407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794578</xdr:colOff>
      <xdr:row>4</xdr:row>
      <xdr:rowOff>295275</xdr:rowOff>
    </xdr:to>
    <xdr:sp macro="" textlink="">
      <xdr:nvSpPr>
        <xdr:cNvPr id="20293" name="AutoShape 1" hidden="1"/>
        <xdr:cNvSpPr>
          <a:spLocks noChangeAspect="1" noChangeArrowheads="1"/>
        </xdr:cNvSpPr>
      </xdr:nvSpPr>
      <xdr:spPr bwMode="auto">
        <a:xfrm>
          <a:off x="6797615" y="621102"/>
          <a:ext cx="10499295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14</xdr:col>
      <xdr:colOff>1041331</xdr:colOff>
      <xdr:row>4</xdr:row>
      <xdr:rowOff>295275</xdr:rowOff>
    </xdr:to>
    <xdr:sp macro="" textlink="">
      <xdr:nvSpPr>
        <xdr:cNvPr id="20294" name="AutoShape 1" hidden="1"/>
        <xdr:cNvSpPr>
          <a:spLocks noChangeAspect="1" noChangeArrowheads="1"/>
        </xdr:cNvSpPr>
      </xdr:nvSpPr>
      <xdr:spPr bwMode="auto">
        <a:xfrm>
          <a:off x="6797615" y="621102"/>
          <a:ext cx="1074604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15</xdr:col>
      <xdr:colOff>27510</xdr:colOff>
      <xdr:row>4</xdr:row>
      <xdr:rowOff>295275</xdr:rowOff>
    </xdr:to>
    <xdr:sp macro="" textlink="">
      <xdr:nvSpPr>
        <xdr:cNvPr id="20295" name="AutoShape 1" hidden="1"/>
        <xdr:cNvSpPr>
          <a:spLocks noChangeAspect="1" noChangeArrowheads="1"/>
        </xdr:cNvSpPr>
      </xdr:nvSpPr>
      <xdr:spPr bwMode="auto">
        <a:xfrm>
          <a:off x="6797615" y="621102"/>
          <a:ext cx="10810529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15</xdr:col>
      <xdr:colOff>896018</xdr:colOff>
      <xdr:row>4</xdr:row>
      <xdr:rowOff>295275</xdr:rowOff>
    </xdr:to>
    <xdr:sp macro="" textlink="">
      <xdr:nvSpPr>
        <xdr:cNvPr id="20296" name="AutoShape 1" hidden="1"/>
        <xdr:cNvSpPr>
          <a:spLocks noChangeAspect="1" noChangeArrowheads="1"/>
        </xdr:cNvSpPr>
      </xdr:nvSpPr>
      <xdr:spPr bwMode="auto">
        <a:xfrm>
          <a:off x="6797615" y="621102"/>
          <a:ext cx="11679037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15</xdr:col>
      <xdr:colOff>678675</xdr:colOff>
      <xdr:row>4</xdr:row>
      <xdr:rowOff>295275</xdr:rowOff>
    </xdr:to>
    <xdr:sp macro="" textlink="">
      <xdr:nvSpPr>
        <xdr:cNvPr id="20297" name="AutoShape 1" hidden="1"/>
        <xdr:cNvSpPr>
          <a:spLocks noChangeAspect="1" noChangeArrowheads="1"/>
        </xdr:cNvSpPr>
      </xdr:nvSpPr>
      <xdr:spPr bwMode="auto">
        <a:xfrm>
          <a:off x="6797615" y="621102"/>
          <a:ext cx="11461694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15</xdr:col>
      <xdr:colOff>653563</xdr:colOff>
      <xdr:row>4</xdr:row>
      <xdr:rowOff>295275</xdr:rowOff>
    </xdr:to>
    <xdr:sp macro="" textlink="">
      <xdr:nvSpPr>
        <xdr:cNvPr id="20298" name="AutoShape 1" hidden="1"/>
        <xdr:cNvSpPr>
          <a:spLocks noChangeAspect="1" noChangeArrowheads="1"/>
        </xdr:cNvSpPr>
      </xdr:nvSpPr>
      <xdr:spPr bwMode="auto">
        <a:xfrm>
          <a:off x="6797615" y="621102"/>
          <a:ext cx="11436582" cy="916377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16</xdr:col>
      <xdr:colOff>367926</xdr:colOff>
      <xdr:row>4</xdr:row>
      <xdr:rowOff>295275</xdr:rowOff>
    </xdr:to>
    <xdr:sp macro="" textlink="">
      <xdr:nvSpPr>
        <xdr:cNvPr id="20299" name="AutoShape 1" hidden="1"/>
        <xdr:cNvSpPr>
          <a:spLocks noChangeAspect="1" noChangeArrowheads="1"/>
        </xdr:cNvSpPr>
      </xdr:nvSpPr>
      <xdr:spPr bwMode="auto">
        <a:xfrm>
          <a:off x="14345728" y="621102"/>
          <a:ext cx="4681134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15</xdr:col>
      <xdr:colOff>872638</xdr:colOff>
      <xdr:row>4</xdr:row>
      <xdr:rowOff>295275</xdr:rowOff>
    </xdr:to>
    <xdr:sp macro="" textlink="">
      <xdr:nvSpPr>
        <xdr:cNvPr id="20300" name="AutoShape 1" hidden="1"/>
        <xdr:cNvSpPr>
          <a:spLocks noChangeAspect="1" noChangeArrowheads="1"/>
        </xdr:cNvSpPr>
      </xdr:nvSpPr>
      <xdr:spPr bwMode="auto">
        <a:xfrm>
          <a:off x="6797615" y="621102"/>
          <a:ext cx="11655657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15</xdr:col>
      <xdr:colOff>941912</xdr:colOff>
      <xdr:row>4</xdr:row>
      <xdr:rowOff>295275</xdr:rowOff>
    </xdr:to>
    <xdr:sp macro="" textlink="">
      <xdr:nvSpPr>
        <xdr:cNvPr id="20301" name="AutoShape 1" hidden="1"/>
        <xdr:cNvSpPr>
          <a:spLocks noChangeAspect="1" noChangeArrowheads="1"/>
        </xdr:cNvSpPr>
      </xdr:nvSpPr>
      <xdr:spPr bwMode="auto">
        <a:xfrm>
          <a:off x="6797615" y="621102"/>
          <a:ext cx="11724931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15</xdr:col>
      <xdr:colOff>896018</xdr:colOff>
      <xdr:row>4</xdr:row>
      <xdr:rowOff>295275</xdr:rowOff>
    </xdr:to>
    <xdr:sp macro="" textlink="">
      <xdr:nvSpPr>
        <xdr:cNvPr id="20302" name="AutoShape 1" hidden="1"/>
        <xdr:cNvSpPr>
          <a:spLocks noChangeAspect="1" noChangeArrowheads="1"/>
        </xdr:cNvSpPr>
      </xdr:nvSpPr>
      <xdr:spPr bwMode="auto">
        <a:xfrm>
          <a:off x="6797615" y="621102"/>
          <a:ext cx="11679037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15</xdr:col>
      <xdr:colOff>678675</xdr:colOff>
      <xdr:row>4</xdr:row>
      <xdr:rowOff>295275</xdr:rowOff>
    </xdr:to>
    <xdr:sp macro="" textlink="">
      <xdr:nvSpPr>
        <xdr:cNvPr id="20303" name="AutoShape 1" hidden="1"/>
        <xdr:cNvSpPr>
          <a:spLocks noChangeAspect="1" noChangeArrowheads="1"/>
        </xdr:cNvSpPr>
      </xdr:nvSpPr>
      <xdr:spPr bwMode="auto">
        <a:xfrm>
          <a:off x="6797615" y="621102"/>
          <a:ext cx="11461694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15</xdr:col>
      <xdr:colOff>653563</xdr:colOff>
      <xdr:row>4</xdr:row>
      <xdr:rowOff>295275</xdr:rowOff>
    </xdr:to>
    <xdr:sp macro="" textlink="">
      <xdr:nvSpPr>
        <xdr:cNvPr id="20304" name="AutoShape 1" hidden="1"/>
        <xdr:cNvSpPr>
          <a:spLocks noChangeAspect="1" noChangeArrowheads="1"/>
        </xdr:cNvSpPr>
      </xdr:nvSpPr>
      <xdr:spPr bwMode="auto">
        <a:xfrm>
          <a:off x="6797615" y="621102"/>
          <a:ext cx="11436582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15</xdr:col>
      <xdr:colOff>872638</xdr:colOff>
      <xdr:row>4</xdr:row>
      <xdr:rowOff>295275</xdr:rowOff>
    </xdr:to>
    <xdr:sp macro="" textlink="">
      <xdr:nvSpPr>
        <xdr:cNvPr id="20305" name="AutoShape 1" hidden="1"/>
        <xdr:cNvSpPr>
          <a:spLocks noChangeAspect="1" noChangeArrowheads="1"/>
        </xdr:cNvSpPr>
      </xdr:nvSpPr>
      <xdr:spPr bwMode="auto">
        <a:xfrm>
          <a:off x="6797615" y="621102"/>
          <a:ext cx="11655657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15</xdr:col>
      <xdr:colOff>941912</xdr:colOff>
      <xdr:row>4</xdr:row>
      <xdr:rowOff>295275</xdr:rowOff>
    </xdr:to>
    <xdr:sp macro="" textlink="">
      <xdr:nvSpPr>
        <xdr:cNvPr id="20306" name="AutoShape 1" hidden="1"/>
        <xdr:cNvSpPr>
          <a:spLocks noChangeAspect="1" noChangeArrowheads="1"/>
        </xdr:cNvSpPr>
      </xdr:nvSpPr>
      <xdr:spPr bwMode="auto">
        <a:xfrm>
          <a:off x="6797615" y="621102"/>
          <a:ext cx="11724931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16</xdr:col>
      <xdr:colOff>754999</xdr:colOff>
      <xdr:row>4</xdr:row>
      <xdr:rowOff>295275</xdr:rowOff>
    </xdr:to>
    <xdr:sp macro="" textlink="">
      <xdr:nvSpPr>
        <xdr:cNvPr id="20307" name="AutoShape 1" hidden="1"/>
        <xdr:cNvSpPr>
          <a:spLocks noChangeAspect="1" noChangeArrowheads="1"/>
        </xdr:cNvSpPr>
      </xdr:nvSpPr>
      <xdr:spPr bwMode="auto">
        <a:xfrm>
          <a:off x="6797615" y="621102"/>
          <a:ext cx="12616320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16</xdr:col>
      <xdr:colOff>537656</xdr:colOff>
      <xdr:row>4</xdr:row>
      <xdr:rowOff>295275</xdr:rowOff>
    </xdr:to>
    <xdr:sp macro="" textlink="">
      <xdr:nvSpPr>
        <xdr:cNvPr id="20308" name="AutoShape 1" hidden="1"/>
        <xdr:cNvSpPr>
          <a:spLocks noChangeAspect="1" noChangeArrowheads="1"/>
        </xdr:cNvSpPr>
      </xdr:nvSpPr>
      <xdr:spPr bwMode="auto">
        <a:xfrm>
          <a:off x="6797615" y="621102"/>
          <a:ext cx="12398977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16</xdr:col>
      <xdr:colOff>512544</xdr:colOff>
      <xdr:row>4</xdr:row>
      <xdr:rowOff>295275</xdr:rowOff>
    </xdr:to>
    <xdr:sp macro="" textlink="">
      <xdr:nvSpPr>
        <xdr:cNvPr id="20309" name="AutoShape 1" hidden="1"/>
        <xdr:cNvSpPr>
          <a:spLocks noChangeAspect="1" noChangeArrowheads="1"/>
        </xdr:cNvSpPr>
      </xdr:nvSpPr>
      <xdr:spPr bwMode="auto">
        <a:xfrm>
          <a:off x="6797615" y="621102"/>
          <a:ext cx="12373865" cy="916377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17</xdr:col>
      <xdr:colOff>367926</xdr:colOff>
      <xdr:row>4</xdr:row>
      <xdr:rowOff>295275</xdr:rowOff>
    </xdr:to>
    <xdr:sp macro="" textlink="">
      <xdr:nvSpPr>
        <xdr:cNvPr id="20310" name="AutoShape 1" hidden="1"/>
        <xdr:cNvSpPr>
          <a:spLocks noChangeAspect="1" noChangeArrowheads="1"/>
        </xdr:cNvSpPr>
      </xdr:nvSpPr>
      <xdr:spPr bwMode="auto">
        <a:xfrm>
          <a:off x="15424030" y="621102"/>
          <a:ext cx="4681134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16</xdr:col>
      <xdr:colOff>731619</xdr:colOff>
      <xdr:row>4</xdr:row>
      <xdr:rowOff>295275</xdr:rowOff>
    </xdr:to>
    <xdr:sp macro="" textlink="">
      <xdr:nvSpPr>
        <xdr:cNvPr id="20311" name="AutoShape 1" hidden="1"/>
        <xdr:cNvSpPr>
          <a:spLocks noChangeAspect="1" noChangeArrowheads="1"/>
        </xdr:cNvSpPr>
      </xdr:nvSpPr>
      <xdr:spPr bwMode="auto">
        <a:xfrm>
          <a:off x="6797615" y="621102"/>
          <a:ext cx="12592940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16</xdr:col>
      <xdr:colOff>800893</xdr:colOff>
      <xdr:row>4</xdr:row>
      <xdr:rowOff>295275</xdr:rowOff>
    </xdr:to>
    <xdr:sp macro="" textlink="">
      <xdr:nvSpPr>
        <xdr:cNvPr id="20312" name="AutoShape 1" hidden="1"/>
        <xdr:cNvSpPr>
          <a:spLocks noChangeAspect="1" noChangeArrowheads="1"/>
        </xdr:cNvSpPr>
      </xdr:nvSpPr>
      <xdr:spPr bwMode="auto">
        <a:xfrm>
          <a:off x="6797615" y="621102"/>
          <a:ext cx="12662214" cy="916377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16</xdr:col>
      <xdr:colOff>896016</xdr:colOff>
      <xdr:row>4</xdr:row>
      <xdr:rowOff>295275</xdr:rowOff>
    </xdr:to>
    <xdr:sp macro="" textlink="">
      <xdr:nvSpPr>
        <xdr:cNvPr id="20313" name="AutoShape 1" hidden="1"/>
        <xdr:cNvSpPr>
          <a:spLocks noChangeAspect="1" noChangeArrowheads="1"/>
        </xdr:cNvSpPr>
      </xdr:nvSpPr>
      <xdr:spPr bwMode="auto">
        <a:xfrm>
          <a:off x="7875917" y="621102"/>
          <a:ext cx="11679035" cy="916377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16</xdr:col>
      <xdr:colOff>678673</xdr:colOff>
      <xdr:row>4</xdr:row>
      <xdr:rowOff>295275</xdr:rowOff>
    </xdr:to>
    <xdr:sp macro="" textlink="">
      <xdr:nvSpPr>
        <xdr:cNvPr id="20314" name="AutoShape 1" hidden="1"/>
        <xdr:cNvSpPr>
          <a:spLocks noChangeAspect="1" noChangeArrowheads="1"/>
        </xdr:cNvSpPr>
      </xdr:nvSpPr>
      <xdr:spPr bwMode="auto">
        <a:xfrm>
          <a:off x="7875917" y="621102"/>
          <a:ext cx="11461692" cy="916377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16</xdr:col>
      <xdr:colOff>653561</xdr:colOff>
      <xdr:row>4</xdr:row>
      <xdr:rowOff>295275</xdr:rowOff>
    </xdr:to>
    <xdr:sp macro="" textlink="">
      <xdr:nvSpPr>
        <xdr:cNvPr id="20315" name="AutoShape 1" hidden="1"/>
        <xdr:cNvSpPr>
          <a:spLocks noChangeAspect="1" noChangeArrowheads="1"/>
        </xdr:cNvSpPr>
      </xdr:nvSpPr>
      <xdr:spPr bwMode="auto">
        <a:xfrm>
          <a:off x="7875917" y="621102"/>
          <a:ext cx="11436580" cy="916377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16</xdr:col>
      <xdr:colOff>872636</xdr:colOff>
      <xdr:row>4</xdr:row>
      <xdr:rowOff>295275</xdr:rowOff>
    </xdr:to>
    <xdr:sp macro="" textlink="">
      <xdr:nvSpPr>
        <xdr:cNvPr id="20316" name="AutoShape 1" hidden="1"/>
        <xdr:cNvSpPr>
          <a:spLocks noChangeAspect="1" noChangeArrowheads="1"/>
        </xdr:cNvSpPr>
      </xdr:nvSpPr>
      <xdr:spPr bwMode="auto">
        <a:xfrm>
          <a:off x="7875917" y="621102"/>
          <a:ext cx="11655655" cy="916377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16</xdr:col>
      <xdr:colOff>941910</xdr:colOff>
      <xdr:row>4</xdr:row>
      <xdr:rowOff>295275</xdr:rowOff>
    </xdr:to>
    <xdr:sp macro="" textlink="">
      <xdr:nvSpPr>
        <xdr:cNvPr id="20317" name="AutoShape 1" hidden="1"/>
        <xdr:cNvSpPr>
          <a:spLocks noChangeAspect="1" noChangeArrowheads="1"/>
        </xdr:cNvSpPr>
      </xdr:nvSpPr>
      <xdr:spPr bwMode="auto">
        <a:xfrm>
          <a:off x="7875917" y="621102"/>
          <a:ext cx="11724929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17</xdr:col>
      <xdr:colOff>613980</xdr:colOff>
      <xdr:row>4</xdr:row>
      <xdr:rowOff>295275</xdr:rowOff>
    </xdr:to>
    <xdr:sp macro="" textlink="">
      <xdr:nvSpPr>
        <xdr:cNvPr id="20318" name="AutoShape 1" hidden="1"/>
        <xdr:cNvSpPr>
          <a:spLocks noChangeAspect="1" noChangeArrowheads="1"/>
        </xdr:cNvSpPr>
      </xdr:nvSpPr>
      <xdr:spPr bwMode="auto">
        <a:xfrm>
          <a:off x="6797615" y="621102"/>
          <a:ext cx="13553603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17</xdr:col>
      <xdr:colOff>396637</xdr:colOff>
      <xdr:row>4</xdr:row>
      <xdr:rowOff>295275</xdr:rowOff>
    </xdr:to>
    <xdr:sp macro="" textlink="">
      <xdr:nvSpPr>
        <xdr:cNvPr id="20319" name="AutoShape 1" hidden="1"/>
        <xdr:cNvSpPr>
          <a:spLocks noChangeAspect="1" noChangeArrowheads="1"/>
        </xdr:cNvSpPr>
      </xdr:nvSpPr>
      <xdr:spPr bwMode="auto">
        <a:xfrm>
          <a:off x="6797615" y="621102"/>
          <a:ext cx="13336260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17</xdr:col>
      <xdr:colOff>371525</xdr:colOff>
      <xdr:row>4</xdr:row>
      <xdr:rowOff>295275</xdr:rowOff>
    </xdr:to>
    <xdr:sp macro="" textlink="">
      <xdr:nvSpPr>
        <xdr:cNvPr id="20320" name="AutoShape 1" hidden="1"/>
        <xdr:cNvSpPr>
          <a:spLocks noChangeAspect="1" noChangeArrowheads="1"/>
        </xdr:cNvSpPr>
      </xdr:nvSpPr>
      <xdr:spPr bwMode="auto">
        <a:xfrm>
          <a:off x="6797615" y="621102"/>
          <a:ext cx="13311148" cy="916377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18</xdr:col>
      <xdr:colOff>367923</xdr:colOff>
      <xdr:row>4</xdr:row>
      <xdr:rowOff>295275</xdr:rowOff>
    </xdr:to>
    <xdr:sp macro="" textlink="">
      <xdr:nvSpPr>
        <xdr:cNvPr id="20321" name="AutoShape 1" hidden="1"/>
        <xdr:cNvSpPr>
          <a:spLocks noChangeAspect="1" noChangeArrowheads="1"/>
        </xdr:cNvSpPr>
      </xdr:nvSpPr>
      <xdr:spPr bwMode="auto">
        <a:xfrm>
          <a:off x="16502332" y="621102"/>
          <a:ext cx="4681131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17</xdr:col>
      <xdr:colOff>590600</xdr:colOff>
      <xdr:row>4</xdr:row>
      <xdr:rowOff>295275</xdr:rowOff>
    </xdr:to>
    <xdr:sp macro="" textlink="">
      <xdr:nvSpPr>
        <xdr:cNvPr id="20322" name="AutoShape 1" hidden="1"/>
        <xdr:cNvSpPr>
          <a:spLocks noChangeAspect="1" noChangeArrowheads="1"/>
        </xdr:cNvSpPr>
      </xdr:nvSpPr>
      <xdr:spPr bwMode="auto">
        <a:xfrm>
          <a:off x="6797615" y="621102"/>
          <a:ext cx="13530223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17</xdr:col>
      <xdr:colOff>659874</xdr:colOff>
      <xdr:row>4</xdr:row>
      <xdr:rowOff>295275</xdr:rowOff>
    </xdr:to>
    <xdr:sp macro="" textlink="">
      <xdr:nvSpPr>
        <xdr:cNvPr id="20323" name="AutoShape 1" hidden="1"/>
        <xdr:cNvSpPr>
          <a:spLocks noChangeAspect="1" noChangeArrowheads="1"/>
        </xdr:cNvSpPr>
      </xdr:nvSpPr>
      <xdr:spPr bwMode="auto">
        <a:xfrm>
          <a:off x="6797615" y="621102"/>
          <a:ext cx="13599497" cy="916377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17</xdr:col>
      <xdr:colOff>896014</xdr:colOff>
      <xdr:row>4</xdr:row>
      <xdr:rowOff>295275</xdr:rowOff>
    </xdr:to>
    <xdr:sp macro="" textlink="">
      <xdr:nvSpPr>
        <xdr:cNvPr id="20324" name="AutoShape 1" hidden="1"/>
        <xdr:cNvSpPr>
          <a:spLocks noChangeAspect="1" noChangeArrowheads="1"/>
        </xdr:cNvSpPr>
      </xdr:nvSpPr>
      <xdr:spPr bwMode="auto">
        <a:xfrm>
          <a:off x="8954219" y="621102"/>
          <a:ext cx="11679033" cy="916377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17</xdr:col>
      <xdr:colOff>678671</xdr:colOff>
      <xdr:row>4</xdr:row>
      <xdr:rowOff>295275</xdr:rowOff>
    </xdr:to>
    <xdr:sp macro="" textlink="">
      <xdr:nvSpPr>
        <xdr:cNvPr id="20325" name="AutoShape 1" hidden="1"/>
        <xdr:cNvSpPr>
          <a:spLocks noChangeAspect="1" noChangeArrowheads="1"/>
        </xdr:cNvSpPr>
      </xdr:nvSpPr>
      <xdr:spPr bwMode="auto">
        <a:xfrm>
          <a:off x="8954219" y="621102"/>
          <a:ext cx="11461690" cy="916377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17</xdr:col>
      <xdr:colOff>653559</xdr:colOff>
      <xdr:row>4</xdr:row>
      <xdr:rowOff>295275</xdr:rowOff>
    </xdr:to>
    <xdr:sp macro="" textlink="">
      <xdr:nvSpPr>
        <xdr:cNvPr id="20326" name="AutoShape 1" hidden="1"/>
        <xdr:cNvSpPr>
          <a:spLocks noChangeAspect="1" noChangeArrowheads="1"/>
        </xdr:cNvSpPr>
      </xdr:nvSpPr>
      <xdr:spPr bwMode="auto">
        <a:xfrm>
          <a:off x="8954219" y="621102"/>
          <a:ext cx="11436578" cy="916377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17</xdr:col>
      <xdr:colOff>872634</xdr:colOff>
      <xdr:row>4</xdr:row>
      <xdr:rowOff>295275</xdr:rowOff>
    </xdr:to>
    <xdr:sp macro="" textlink="">
      <xdr:nvSpPr>
        <xdr:cNvPr id="20327" name="AutoShape 1" hidden="1"/>
        <xdr:cNvSpPr>
          <a:spLocks noChangeAspect="1" noChangeArrowheads="1"/>
        </xdr:cNvSpPr>
      </xdr:nvSpPr>
      <xdr:spPr bwMode="auto">
        <a:xfrm>
          <a:off x="8954219" y="621102"/>
          <a:ext cx="11655653" cy="916377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17</xdr:col>
      <xdr:colOff>941908</xdr:colOff>
      <xdr:row>4</xdr:row>
      <xdr:rowOff>295275</xdr:rowOff>
    </xdr:to>
    <xdr:sp macro="" textlink="">
      <xdr:nvSpPr>
        <xdr:cNvPr id="20328" name="AutoShape 1" hidden="1"/>
        <xdr:cNvSpPr>
          <a:spLocks noChangeAspect="1" noChangeArrowheads="1"/>
        </xdr:cNvSpPr>
      </xdr:nvSpPr>
      <xdr:spPr bwMode="auto">
        <a:xfrm>
          <a:off x="8954219" y="621102"/>
          <a:ext cx="11724927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18</xdr:col>
      <xdr:colOff>472963</xdr:colOff>
      <xdr:row>4</xdr:row>
      <xdr:rowOff>295275</xdr:rowOff>
    </xdr:to>
    <xdr:sp macro="" textlink="">
      <xdr:nvSpPr>
        <xdr:cNvPr id="20329" name="AutoShape 1" hidden="1"/>
        <xdr:cNvSpPr>
          <a:spLocks noChangeAspect="1" noChangeArrowheads="1"/>
        </xdr:cNvSpPr>
      </xdr:nvSpPr>
      <xdr:spPr bwMode="auto">
        <a:xfrm>
          <a:off x="6797615" y="621102"/>
          <a:ext cx="1449088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18</xdr:col>
      <xdr:colOff>255620</xdr:colOff>
      <xdr:row>4</xdr:row>
      <xdr:rowOff>295275</xdr:rowOff>
    </xdr:to>
    <xdr:sp macro="" textlink="">
      <xdr:nvSpPr>
        <xdr:cNvPr id="20330" name="AutoShape 1" hidden="1"/>
        <xdr:cNvSpPr>
          <a:spLocks noChangeAspect="1" noChangeArrowheads="1"/>
        </xdr:cNvSpPr>
      </xdr:nvSpPr>
      <xdr:spPr bwMode="auto">
        <a:xfrm>
          <a:off x="6797615" y="621102"/>
          <a:ext cx="14273545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18</xdr:col>
      <xdr:colOff>230508</xdr:colOff>
      <xdr:row>4</xdr:row>
      <xdr:rowOff>295275</xdr:rowOff>
    </xdr:to>
    <xdr:sp macro="" textlink="">
      <xdr:nvSpPr>
        <xdr:cNvPr id="20331" name="AutoShape 1" hidden="1"/>
        <xdr:cNvSpPr>
          <a:spLocks noChangeAspect="1" noChangeArrowheads="1"/>
        </xdr:cNvSpPr>
      </xdr:nvSpPr>
      <xdr:spPr bwMode="auto">
        <a:xfrm>
          <a:off x="6797615" y="621102"/>
          <a:ext cx="14248433" cy="916377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19</xdr:col>
      <xdr:colOff>370261</xdr:colOff>
      <xdr:row>4</xdr:row>
      <xdr:rowOff>295275</xdr:rowOff>
    </xdr:to>
    <xdr:sp macro="" textlink="">
      <xdr:nvSpPr>
        <xdr:cNvPr id="20332" name="AutoShape 1" hidden="1"/>
        <xdr:cNvSpPr>
          <a:spLocks noChangeAspect="1" noChangeArrowheads="1"/>
        </xdr:cNvSpPr>
      </xdr:nvSpPr>
      <xdr:spPr bwMode="auto">
        <a:xfrm>
          <a:off x="17580634" y="621102"/>
          <a:ext cx="4683469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18</xdr:col>
      <xdr:colOff>449583</xdr:colOff>
      <xdr:row>4</xdr:row>
      <xdr:rowOff>295275</xdr:rowOff>
    </xdr:to>
    <xdr:sp macro="" textlink="">
      <xdr:nvSpPr>
        <xdr:cNvPr id="20333" name="AutoShape 1" hidden="1"/>
        <xdr:cNvSpPr>
          <a:spLocks noChangeAspect="1" noChangeArrowheads="1"/>
        </xdr:cNvSpPr>
      </xdr:nvSpPr>
      <xdr:spPr bwMode="auto">
        <a:xfrm>
          <a:off x="6797615" y="621102"/>
          <a:ext cx="1446750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18</xdr:col>
      <xdr:colOff>518857</xdr:colOff>
      <xdr:row>4</xdr:row>
      <xdr:rowOff>295275</xdr:rowOff>
    </xdr:to>
    <xdr:sp macro="" textlink="">
      <xdr:nvSpPr>
        <xdr:cNvPr id="20334" name="AutoShape 1" hidden="1"/>
        <xdr:cNvSpPr>
          <a:spLocks noChangeAspect="1" noChangeArrowheads="1"/>
        </xdr:cNvSpPr>
      </xdr:nvSpPr>
      <xdr:spPr bwMode="auto">
        <a:xfrm>
          <a:off x="6797615" y="621102"/>
          <a:ext cx="14536782" cy="916377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18</xdr:col>
      <xdr:colOff>896016</xdr:colOff>
      <xdr:row>4</xdr:row>
      <xdr:rowOff>295275</xdr:rowOff>
    </xdr:to>
    <xdr:sp macro="" textlink="">
      <xdr:nvSpPr>
        <xdr:cNvPr id="20335" name="AutoShape 1" hidden="1"/>
        <xdr:cNvSpPr>
          <a:spLocks noChangeAspect="1" noChangeArrowheads="1"/>
        </xdr:cNvSpPr>
      </xdr:nvSpPr>
      <xdr:spPr bwMode="auto">
        <a:xfrm>
          <a:off x="10032521" y="621102"/>
          <a:ext cx="11679035" cy="916377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18</xdr:col>
      <xdr:colOff>678673</xdr:colOff>
      <xdr:row>4</xdr:row>
      <xdr:rowOff>295275</xdr:rowOff>
    </xdr:to>
    <xdr:sp macro="" textlink="">
      <xdr:nvSpPr>
        <xdr:cNvPr id="20336" name="AutoShape 1" hidden="1"/>
        <xdr:cNvSpPr>
          <a:spLocks noChangeAspect="1" noChangeArrowheads="1"/>
        </xdr:cNvSpPr>
      </xdr:nvSpPr>
      <xdr:spPr bwMode="auto">
        <a:xfrm>
          <a:off x="10032521" y="621102"/>
          <a:ext cx="11461692" cy="916377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18</xdr:col>
      <xdr:colOff>653561</xdr:colOff>
      <xdr:row>4</xdr:row>
      <xdr:rowOff>295275</xdr:rowOff>
    </xdr:to>
    <xdr:sp macro="" textlink="">
      <xdr:nvSpPr>
        <xdr:cNvPr id="20337" name="AutoShape 1" hidden="1"/>
        <xdr:cNvSpPr>
          <a:spLocks noChangeAspect="1" noChangeArrowheads="1"/>
        </xdr:cNvSpPr>
      </xdr:nvSpPr>
      <xdr:spPr bwMode="auto">
        <a:xfrm>
          <a:off x="10032521" y="621102"/>
          <a:ext cx="11436580" cy="916377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18</xdr:col>
      <xdr:colOff>872636</xdr:colOff>
      <xdr:row>4</xdr:row>
      <xdr:rowOff>295275</xdr:rowOff>
    </xdr:to>
    <xdr:sp macro="" textlink="">
      <xdr:nvSpPr>
        <xdr:cNvPr id="20338" name="AutoShape 1" hidden="1"/>
        <xdr:cNvSpPr>
          <a:spLocks noChangeAspect="1" noChangeArrowheads="1"/>
        </xdr:cNvSpPr>
      </xdr:nvSpPr>
      <xdr:spPr bwMode="auto">
        <a:xfrm>
          <a:off x="10032521" y="621102"/>
          <a:ext cx="11655655" cy="916377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18</xdr:col>
      <xdr:colOff>941910</xdr:colOff>
      <xdr:row>4</xdr:row>
      <xdr:rowOff>295275</xdr:rowOff>
    </xdr:to>
    <xdr:sp macro="" textlink="">
      <xdr:nvSpPr>
        <xdr:cNvPr id="20339" name="AutoShape 1" hidden="1"/>
        <xdr:cNvSpPr>
          <a:spLocks noChangeAspect="1" noChangeArrowheads="1"/>
        </xdr:cNvSpPr>
      </xdr:nvSpPr>
      <xdr:spPr bwMode="auto">
        <a:xfrm>
          <a:off x="10032521" y="621102"/>
          <a:ext cx="11724929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19</xdr:col>
      <xdr:colOff>334282</xdr:colOff>
      <xdr:row>4</xdr:row>
      <xdr:rowOff>295275</xdr:rowOff>
    </xdr:to>
    <xdr:sp macro="" textlink="">
      <xdr:nvSpPr>
        <xdr:cNvPr id="20340" name="AutoShape 1" hidden="1"/>
        <xdr:cNvSpPr>
          <a:spLocks noChangeAspect="1" noChangeArrowheads="1"/>
        </xdr:cNvSpPr>
      </xdr:nvSpPr>
      <xdr:spPr bwMode="auto">
        <a:xfrm>
          <a:off x="6797615" y="621102"/>
          <a:ext cx="15430509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19</xdr:col>
      <xdr:colOff>119815</xdr:colOff>
      <xdr:row>4</xdr:row>
      <xdr:rowOff>295275</xdr:rowOff>
    </xdr:to>
    <xdr:sp macro="" textlink="">
      <xdr:nvSpPr>
        <xdr:cNvPr id="20341" name="AutoShape 1" hidden="1"/>
        <xdr:cNvSpPr>
          <a:spLocks noChangeAspect="1" noChangeArrowheads="1"/>
        </xdr:cNvSpPr>
      </xdr:nvSpPr>
      <xdr:spPr bwMode="auto">
        <a:xfrm>
          <a:off x="6797615" y="621102"/>
          <a:ext cx="15216042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19</xdr:col>
      <xdr:colOff>94703</xdr:colOff>
      <xdr:row>4</xdr:row>
      <xdr:rowOff>295275</xdr:rowOff>
    </xdr:to>
    <xdr:sp macro="" textlink="">
      <xdr:nvSpPr>
        <xdr:cNvPr id="20342" name="AutoShape 1" hidden="1"/>
        <xdr:cNvSpPr>
          <a:spLocks noChangeAspect="1" noChangeArrowheads="1"/>
        </xdr:cNvSpPr>
      </xdr:nvSpPr>
      <xdr:spPr bwMode="auto">
        <a:xfrm>
          <a:off x="6797615" y="621102"/>
          <a:ext cx="15190930" cy="916377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20</xdr:col>
      <xdr:colOff>372597</xdr:colOff>
      <xdr:row>4</xdr:row>
      <xdr:rowOff>295275</xdr:rowOff>
    </xdr:to>
    <xdr:sp macro="" textlink="">
      <xdr:nvSpPr>
        <xdr:cNvPr id="20343" name="AutoShape 1" hidden="1"/>
        <xdr:cNvSpPr>
          <a:spLocks noChangeAspect="1" noChangeArrowheads="1"/>
        </xdr:cNvSpPr>
      </xdr:nvSpPr>
      <xdr:spPr bwMode="auto">
        <a:xfrm>
          <a:off x="18658936" y="621102"/>
          <a:ext cx="4685804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19</xdr:col>
      <xdr:colOff>310902</xdr:colOff>
      <xdr:row>4</xdr:row>
      <xdr:rowOff>295275</xdr:rowOff>
    </xdr:to>
    <xdr:sp macro="" textlink="">
      <xdr:nvSpPr>
        <xdr:cNvPr id="20344" name="AutoShape 1" hidden="1"/>
        <xdr:cNvSpPr>
          <a:spLocks noChangeAspect="1" noChangeArrowheads="1"/>
        </xdr:cNvSpPr>
      </xdr:nvSpPr>
      <xdr:spPr bwMode="auto">
        <a:xfrm>
          <a:off x="6797615" y="621102"/>
          <a:ext cx="15407129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19</xdr:col>
      <xdr:colOff>380176</xdr:colOff>
      <xdr:row>4</xdr:row>
      <xdr:rowOff>295275</xdr:rowOff>
    </xdr:to>
    <xdr:sp macro="" textlink="">
      <xdr:nvSpPr>
        <xdr:cNvPr id="20345" name="AutoShape 1" hidden="1"/>
        <xdr:cNvSpPr>
          <a:spLocks noChangeAspect="1" noChangeArrowheads="1"/>
        </xdr:cNvSpPr>
      </xdr:nvSpPr>
      <xdr:spPr bwMode="auto">
        <a:xfrm>
          <a:off x="6797615" y="621102"/>
          <a:ext cx="15476403" cy="916377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19</xdr:col>
      <xdr:colOff>898351</xdr:colOff>
      <xdr:row>4</xdr:row>
      <xdr:rowOff>295275</xdr:rowOff>
    </xdr:to>
    <xdr:sp macro="" textlink="">
      <xdr:nvSpPr>
        <xdr:cNvPr id="20346" name="AutoShape 1" hidden="1"/>
        <xdr:cNvSpPr>
          <a:spLocks noChangeAspect="1" noChangeArrowheads="1"/>
        </xdr:cNvSpPr>
      </xdr:nvSpPr>
      <xdr:spPr bwMode="auto">
        <a:xfrm>
          <a:off x="11110823" y="621102"/>
          <a:ext cx="11681370" cy="916377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19</xdr:col>
      <xdr:colOff>681008</xdr:colOff>
      <xdr:row>4</xdr:row>
      <xdr:rowOff>295275</xdr:rowOff>
    </xdr:to>
    <xdr:sp macro="" textlink="">
      <xdr:nvSpPr>
        <xdr:cNvPr id="20347" name="AutoShape 1" hidden="1"/>
        <xdr:cNvSpPr>
          <a:spLocks noChangeAspect="1" noChangeArrowheads="1"/>
        </xdr:cNvSpPr>
      </xdr:nvSpPr>
      <xdr:spPr bwMode="auto">
        <a:xfrm>
          <a:off x="11110823" y="621102"/>
          <a:ext cx="11464027" cy="916377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19</xdr:col>
      <xdr:colOff>655896</xdr:colOff>
      <xdr:row>4</xdr:row>
      <xdr:rowOff>295275</xdr:rowOff>
    </xdr:to>
    <xdr:sp macro="" textlink="">
      <xdr:nvSpPr>
        <xdr:cNvPr id="20348" name="AutoShape 1" hidden="1"/>
        <xdr:cNvSpPr>
          <a:spLocks noChangeAspect="1" noChangeArrowheads="1"/>
        </xdr:cNvSpPr>
      </xdr:nvSpPr>
      <xdr:spPr bwMode="auto">
        <a:xfrm>
          <a:off x="11110823" y="621102"/>
          <a:ext cx="11438915" cy="916377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19</xdr:col>
      <xdr:colOff>874971</xdr:colOff>
      <xdr:row>4</xdr:row>
      <xdr:rowOff>295275</xdr:rowOff>
    </xdr:to>
    <xdr:sp macro="" textlink="">
      <xdr:nvSpPr>
        <xdr:cNvPr id="20349" name="AutoShape 1" hidden="1"/>
        <xdr:cNvSpPr>
          <a:spLocks noChangeAspect="1" noChangeArrowheads="1"/>
        </xdr:cNvSpPr>
      </xdr:nvSpPr>
      <xdr:spPr bwMode="auto">
        <a:xfrm>
          <a:off x="11110823" y="621102"/>
          <a:ext cx="11657990" cy="916377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19</xdr:col>
      <xdr:colOff>944245</xdr:colOff>
      <xdr:row>4</xdr:row>
      <xdr:rowOff>295275</xdr:rowOff>
    </xdr:to>
    <xdr:sp macro="" textlink="">
      <xdr:nvSpPr>
        <xdr:cNvPr id="20350" name="AutoShape 1" hidden="1"/>
        <xdr:cNvSpPr>
          <a:spLocks noChangeAspect="1" noChangeArrowheads="1"/>
        </xdr:cNvSpPr>
      </xdr:nvSpPr>
      <xdr:spPr bwMode="auto">
        <a:xfrm>
          <a:off x="11110823" y="621102"/>
          <a:ext cx="11727264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20</xdr:col>
      <xdr:colOff>198475</xdr:colOff>
      <xdr:row>4</xdr:row>
      <xdr:rowOff>295275</xdr:rowOff>
    </xdr:to>
    <xdr:sp macro="" textlink="">
      <xdr:nvSpPr>
        <xdr:cNvPr id="20351" name="AutoShape 1" hidden="1"/>
        <xdr:cNvSpPr>
          <a:spLocks noChangeAspect="1" noChangeArrowheads="1"/>
        </xdr:cNvSpPr>
      </xdr:nvSpPr>
      <xdr:spPr bwMode="auto">
        <a:xfrm>
          <a:off x="6797615" y="621102"/>
          <a:ext cx="16373003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19</xdr:col>
      <xdr:colOff>1031339</xdr:colOff>
      <xdr:row>4</xdr:row>
      <xdr:rowOff>295275</xdr:rowOff>
    </xdr:to>
    <xdr:sp macro="" textlink="">
      <xdr:nvSpPr>
        <xdr:cNvPr id="20352" name="AutoShape 1" hidden="1"/>
        <xdr:cNvSpPr>
          <a:spLocks noChangeAspect="1" noChangeArrowheads="1"/>
        </xdr:cNvSpPr>
      </xdr:nvSpPr>
      <xdr:spPr bwMode="auto">
        <a:xfrm>
          <a:off x="6797615" y="621102"/>
          <a:ext cx="16127566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19</xdr:col>
      <xdr:colOff>1006227</xdr:colOff>
      <xdr:row>4</xdr:row>
      <xdr:rowOff>295275</xdr:rowOff>
    </xdr:to>
    <xdr:sp macro="" textlink="">
      <xdr:nvSpPr>
        <xdr:cNvPr id="20353" name="AutoShape 1" hidden="1"/>
        <xdr:cNvSpPr>
          <a:spLocks noChangeAspect="1" noChangeArrowheads="1"/>
        </xdr:cNvSpPr>
      </xdr:nvSpPr>
      <xdr:spPr bwMode="auto">
        <a:xfrm>
          <a:off x="6797615" y="621102"/>
          <a:ext cx="16102454" cy="916377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21</xdr:col>
      <xdr:colOff>374933</xdr:colOff>
      <xdr:row>4</xdr:row>
      <xdr:rowOff>295275</xdr:rowOff>
    </xdr:to>
    <xdr:sp macro="" textlink="">
      <xdr:nvSpPr>
        <xdr:cNvPr id="20354" name="AutoShape 1" hidden="1"/>
        <xdr:cNvSpPr>
          <a:spLocks noChangeAspect="1" noChangeArrowheads="1"/>
        </xdr:cNvSpPr>
      </xdr:nvSpPr>
      <xdr:spPr bwMode="auto">
        <a:xfrm>
          <a:off x="19737238" y="621102"/>
          <a:ext cx="4688140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20</xdr:col>
      <xdr:colOff>175095</xdr:colOff>
      <xdr:row>4</xdr:row>
      <xdr:rowOff>295275</xdr:rowOff>
    </xdr:to>
    <xdr:sp macro="" textlink="">
      <xdr:nvSpPr>
        <xdr:cNvPr id="20355" name="AutoShape 1" hidden="1"/>
        <xdr:cNvSpPr>
          <a:spLocks noChangeAspect="1" noChangeArrowheads="1"/>
        </xdr:cNvSpPr>
      </xdr:nvSpPr>
      <xdr:spPr bwMode="auto">
        <a:xfrm>
          <a:off x="6797615" y="621102"/>
          <a:ext cx="16349623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20</xdr:col>
      <xdr:colOff>244369</xdr:colOff>
      <xdr:row>4</xdr:row>
      <xdr:rowOff>295275</xdr:rowOff>
    </xdr:to>
    <xdr:sp macro="" textlink="">
      <xdr:nvSpPr>
        <xdr:cNvPr id="20356" name="AutoShape 1" hidden="1"/>
        <xdr:cNvSpPr>
          <a:spLocks noChangeAspect="1" noChangeArrowheads="1"/>
        </xdr:cNvSpPr>
      </xdr:nvSpPr>
      <xdr:spPr bwMode="auto">
        <a:xfrm>
          <a:off x="6797615" y="621102"/>
          <a:ext cx="16418897" cy="916377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20</xdr:col>
      <xdr:colOff>900687</xdr:colOff>
      <xdr:row>4</xdr:row>
      <xdr:rowOff>295275</xdr:rowOff>
    </xdr:to>
    <xdr:sp macro="" textlink="">
      <xdr:nvSpPr>
        <xdr:cNvPr id="20357" name="AutoShape 1" hidden="1"/>
        <xdr:cNvSpPr>
          <a:spLocks noChangeAspect="1" noChangeArrowheads="1"/>
        </xdr:cNvSpPr>
      </xdr:nvSpPr>
      <xdr:spPr bwMode="auto">
        <a:xfrm>
          <a:off x="12189125" y="621102"/>
          <a:ext cx="11683705" cy="916377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20</xdr:col>
      <xdr:colOff>683344</xdr:colOff>
      <xdr:row>4</xdr:row>
      <xdr:rowOff>295275</xdr:rowOff>
    </xdr:to>
    <xdr:sp macro="" textlink="">
      <xdr:nvSpPr>
        <xdr:cNvPr id="20358" name="AutoShape 1" hidden="1"/>
        <xdr:cNvSpPr>
          <a:spLocks noChangeAspect="1" noChangeArrowheads="1"/>
        </xdr:cNvSpPr>
      </xdr:nvSpPr>
      <xdr:spPr bwMode="auto">
        <a:xfrm>
          <a:off x="12189125" y="621102"/>
          <a:ext cx="11466362" cy="916377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20</xdr:col>
      <xdr:colOff>658232</xdr:colOff>
      <xdr:row>4</xdr:row>
      <xdr:rowOff>295275</xdr:rowOff>
    </xdr:to>
    <xdr:sp macro="" textlink="">
      <xdr:nvSpPr>
        <xdr:cNvPr id="20359" name="AutoShape 1" hidden="1"/>
        <xdr:cNvSpPr>
          <a:spLocks noChangeAspect="1" noChangeArrowheads="1"/>
        </xdr:cNvSpPr>
      </xdr:nvSpPr>
      <xdr:spPr bwMode="auto">
        <a:xfrm>
          <a:off x="12189125" y="621102"/>
          <a:ext cx="11441250" cy="916377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20</xdr:col>
      <xdr:colOff>877307</xdr:colOff>
      <xdr:row>4</xdr:row>
      <xdr:rowOff>295275</xdr:rowOff>
    </xdr:to>
    <xdr:sp macro="" textlink="">
      <xdr:nvSpPr>
        <xdr:cNvPr id="20360" name="AutoShape 1" hidden="1"/>
        <xdr:cNvSpPr>
          <a:spLocks noChangeAspect="1" noChangeArrowheads="1"/>
        </xdr:cNvSpPr>
      </xdr:nvSpPr>
      <xdr:spPr bwMode="auto">
        <a:xfrm>
          <a:off x="12189125" y="621102"/>
          <a:ext cx="11660325" cy="916377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20</xdr:col>
      <xdr:colOff>946581</xdr:colOff>
      <xdr:row>4</xdr:row>
      <xdr:rowOff>295275</xdr:rowOff>
    </xdr:to>
    <xdr:sp macro="" textlink="">
      <xdr:nvSpPr>
        <xdr:cNvPr id="20361" name="AutoShape 1" hidden="1"/>
        <xdr:cNvSpPr>
          <a:spLocks noChangeAspect="1" noChangeArrowheads="1"/>
        </xdr:cNvSpPr>
      </xdr:nvSpPr>
      <xdr:spPr bwMode="auto">
        <a:xfrm>
          <a:off x="12189125" y="621102"/>
          <a:ext cx="11729599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21</xdr:col>
      <xdr:colOff>26904</xdr:colOff>
      <xdr:row>4</xdr:row>
      <xdr:rowOff>295275</xdr:rowOff>
    </xdr:to>
    <xdr:sp macro="" textlink="">
      <xdr:nvSpPr>
        <xdr:cNvPr id="20362" name="AutoShape 1" hidden="1"/>
        <xdr:cNvSpPr>
          <a:spLocks noChangeAspect="1" noChangeArrowheads="1"/>
        </xdr:cNvSpPr>
      </xdr:nvSpPr>
      <xdr:spPr bwMode="auto">
        <a:xfrm>
          <a:off x="6797615" y="621102"/>
          <a:ext cx="17279734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20</xdr:col>
      <xdr:colOff>892655</xdr:colOff>
      <xdr:row>4</xdr:row>
      <xdr:rowOff>295275</xdr:rowOff>
    </xdr:to>
    <xdr:sp macro="" textlink="">
      <xdr:nvSpPr>
        <xdr:cNvPr id="20363" name="AutoShape 1" hidden="1"/>
        <xdr:cNvSpPr>
          <a:spLocks noChangeAspect="1" noChangeArrowheads="1"/>
        </xdr:cNvSpPr>
      </xdr:nvSpPr>
      <xdr:spPr bwMode="auto">
        <a:xfrm>
          <a:off x="6797615" y="621102"/>
          <a:ext cx="17067183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20</xdr:col>
      <xdr:colOff>867543</xdr:colOff>
      <xdr:row>4</xdr:row>
      <xdr:rowOff>295275</xdr:rowOff>
    </xdr:to>
    <xdr:sp macro="" textlink="">
      <xdr:nvSpPr>
        <xdr:cNvPr id="20364" name="AutoShape 1" hidden="1"/>
        <xdr:cNvSpPr>
          <a:spLocks noChangeAspect="1" noChangeArrowheads="1"/>
        </xdr:cNvSpPr>
      </xdr:nvSpPr>
      <xdr:spPr bwMode="auto">
        <a:xfrm>
          <a:off x="6797615" y="621102"/>
          <a:ext cx="17042071" cy="916377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22</xdr:col>
      <xdr:colOff>377270</xdr:colOff>
      <xdr:row>4</xdr:row>
      <xdr:rowOff>295275</xdr:rowOff>
    </xdr:to>
    <xdr:sp macro="" textlink="">
      <xdr:nvSpPr>
        <xdr:cNvPr id="20365" name="AutoShape 1" hidden="1"/>
        <xdr:cNvSpPr>
          <a:spLocks noChangeAspect="1" noChangeArrowheads="1"/>
        </xdr:cNvSpPr>
      </xdr:nvSpPr>
      <xdr:spPr bwMode="auto">
        <a:xfrm>
          <a:off x="20815540" y="621102"/>
          <a:ext cx="4690477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21</xdr:col>
      <xdr:colOff>3524</xdr:colOff>
      <xdr:row>4</xdr:row>
      <xdr:rowOff>295275</xdr:rowOff>
    </xdr:to>
    <xdr:sp macro="" textlink="">
      <xdr:nvSpPr>
        <xdr:cNvPr id="20366" name="AutoShape 1" hidden="1"/>
        <xdr:cNvSpPr>
          <a:spLocks noChangeAspect="1" noChangeArrowheads="1"/>
        </xdr:cNvSpPr>
      </xdr:nvSpPr>
      <xdr:spPr bwMode="auto">
        <a:xfrm>
          <a:off x="6797615" y="621102"/>
          <a:ext cx="17256354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21</xdr:col>
      <xdr:colOff>105687</xdr:colOff>
      <xdr:row>4</xdr:row>
      <xdr:rowOff>295275</xdr:rowOff>
    </xdr:to>
    <xdr:sp macro="" textlink="">
      <xdr:nvSpPr>
        <xdr:cNvPr id="20367" name="AutoShape 1" hidden="1"/>
        <xdr:cNvSpPr>
          <a:spLocks noChangeAspect="1" noChangeArrowheads="1"/>
        </xdr:cNvSpPr>
      </xdr:nvSpPr>
      <xdr:spPr bwMode="auto">
        <a:xfrm>
          <a:off x="6797615" y="621102"/>
          <a:ext cx="17358517" cy="916377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21</xdr:col>
      <xdr:colOff>903025</xdr:colOff>
      <xdr:row>4</xdr:row>
      <xdr:rowOff>295275</xdr:rowOff>
    </xdr:to>
    <xdr:sp macro="" textlink="">
      <xdr:nvSpPr>
        <xdr:cNvPr id="20368" name="AutoShape 1" hidden="1"/>
        <xdr:cNvSpPr>
          <a:spLocks noChangeAspect="1" noChangeArrowheads="1"/>
        </xdr:cNvSpPr>
      </xdr:nvSpPr>
      <xdr:spPr bwMode="auto">
        <a:xfrm>
          <a:off x="13267426" y="621102"/>
          <a:ext cx="11686044" cy="916377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21</xdr:col>
      <xdr:colOff>685682</xdr:colOff>
      <xdr:row>4</xdr:row>
      <xdr:rowOff>295275</xdr:rowOff>
    </xdr:to>
    <xdr:sp macro="" textlink="">
      <xdr:nvSpPr>
        <xdr:cNvPr id="20369" name="AutoShape 1" hidden="1"/>
        <xdr:cNvSpPr>
          <a:spLocks noChangeAspect="1" noChangeArrowheads="1"/>
        </xdr:cNvSpPr>
      </xdr:nvSpPr>
      <xdr:spPr bwMode="auto">
        <a:xfrm>
          <a:off x="13267426" y="621102"/>
          <a:ext cx="11468701" cy="916377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21</xdr:col>
      <xdr:colOff>660570</xdr:colOff>
      <xdr:row>4</xdr:row>
      <xdr:rowOff>295275</xdr:rowOff>
    </xdr:to>
    <xdr:sp macro="" textlink="">
      <xdr:nvSpPr>
        <xdr:cNvPr id="20370" name="AutoShape 1" hidden="1"/>
        <xdr:cNvSpPr>
          <a:spLocks noChangeAspect="1" noChangeArrowheads="1"/>
        </xdr:cNvSpPr>
      </xdr:nvSpPr>
      <xdr:spPr bwMode="auto">
        <a:xfrm>
          <a:off x="13267426" y="621102"/>
          <a:ext cx="11443589" cy="916377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21</xdr:col>
      <xdr:colOff>879645</xdr:colOff>
      <xdr:row>4</xdr:row>
      <xdr:rowOff>295275</xdr:rowOff>
    </xdr:to>
    <xdr:sp macro="" textlink="">
      <xdr:nvSpPr>
        <xdr:cNvPr id="20371" name="AutoShape 1" hidden="1"/>
        <xdr:cNvSpPr>
          <a:spLocks noChangeAspect="1" noChangeArrowheads="1"/>
        </xdr:cNvSpPr>
      </xdr:nvSpPr>
      <xdr:spPr bwMode="auto">
        <a:xfrm>
          <a:off x="13267426" y="621102"/>
          <a:ext cx="11662664" cy="916377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21</xdr:col>
      <xdr:colOff>948919</xdr:colOff>
      <xdr:row>4</xdr:row>
      <xdr:rowOff>295275</xdr:rowOff>
    </xdr:to>
    <xdr:sp macro="" textlink="">
      <xdr:nvSpPr>
        <xdr:cNvPr id="20372" name="AutoShape 1" hidden="1"/>
        <xdr:cNvSpPr>
          <a:spLocks noChangeAspect="1" noChangeArrowheads="1"/>
        </xdr:cNvSpPr>
      </xdr:nvSpPr>
      <xdr:spPr bwMode="auto">
        <a:xfrm>
          <a:off x="13267426" y="621102"/>
          <a:ext cx="1173193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21</xdr:col>
      <xdr:colOff>971318</xdr:colOff>
      <xdr:row>4</xdr:row>
      <xdr:rowOff>295275</xdr:rowOff>
    </xdr:to>
    <xdr:sp macro="" textlink="">
      <xdr:nvSpPr>
        <xdr:cNvPr id="20373" name="AutoShape 1" hidden="1"/>
        <xdr:cNvSpPr>
          <a:spLocks noChangeAspect="1" noChangeArrowheads="1"/>
        </xdr:cNvSpPr>
      </xdr:nvSpPr>
      <xdr:spPr bwMode="auto">
        <a:xfrm>
          <a:off x="6797615" y="621102"/>
          <a:ext cx="1822414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21</xdr:col>
      <xdr:colOff>753975</xdr:colOff>
      <xdr:row>4</xdr:row>
      <xdr:rowOff>295275</xdr:rowOff>
    </xdr:to>
    <xdr:sp macro="" textlink="">
      <xdr:nvSpPr>
        <xdr:cNvPr id="20374" name="AutoShape 1" hidden="1"/>
        <xdr:cNvSpPr>
          <a:spLocks noChangeAspect="1" noChangeArrowheads="1"/>
        </xdr:cNvSpPr>
      </xdr:nvSpPr>
      <xdr:spPr bwMode="auto">
        <a:xfrm>
          <a:off x="6797615" y="621102"/>
          <a:ext cx="18006805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21</xdr:col>
      <xdr:colOff>728863</xdr:colOff>
      <xdr:row>4</xdr:row>
      <xdr:rowOff>295275</xdr:rowOff>
    </xdr:to>
    <xdr:sp macro="" textlink="">
      <xdr:nvSpPr>
        <xdr:cNvPr id="20375" name="AutoShape 1" hidden="1"/>
        <xdr:cNvSpPr>
          <a:spLocks noChangeAspect="1" noChangeArrowheads="1"/>
        </xdr:cNvSpPr>
      </xdr:nvSpPr>
      <xdr:spPr bwMode="auto">
        <a:xfrm>
          <a:off x="6797615" y="621102"/>
          <a:ext cx="17981693" cy="916377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23</xdr:col>
      <xdr:colOff>377270</xdr:colOff>
      <xdr:row>4</xdr:row>
      <xdr:rowOff>295275</xdr:rowOff>
    </xdr:to>
    <xdr:sp macro="" textlink="">
      <xdr:nvSpPr>
        <xdr:cNvPr id="20376" name="AutoShape 1" hidden="1"/>
        <xdr:cNvSpPr>
          <a:spLocks noChangeAspect="1" noChangeArrowheads="1"/>
        </xdr:cNvSpPr>
      </xdr:nvSpPr>
      <xdr:spPr bwMode="auto">
        <a:xfrm>
          <a:off x="21893842" y="621102"/>
          <a:ext cx="4690477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21</xdr:col>
      <xdr:colOff>947938</xdr:colOff>
      <xdr:row>4</xdr:row>
      <xdr:rowOff>295275</xdr:rowOff>
    </xdr:to>
    <xdr:sp macro="" textlink="">
      <xdr:nvSpPr>
        <xdr:cNvPr id="20377" name="AutoShape 1" hidden="1"/>
        <xdr:cNvSpPr>
          <a:spLocks noChangeAspect="1" noChangeArrowheads="1"/>
        </xdr:cNvSpPr>
      </xdr:nvSpPr>
      <xdr:spPr bwMode="auto">
        <a:xfrm>
          <a:off x="6797615" y="621102"/>
          <a:ext cx="18200768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8659</xdr:rowOff>
    </xdr:from>
    <xdr:to>
      <xdr:col>21</xdr:col>
      <xdr:colOff>1017212</xdr:colOff>
      <xdr:row>4</xdr:row>
      <xdr:rowOff>303934</xdr:rowOff>
    </xdr:to>
    <xdr:sp macro="" textlink="">
      <xdr:nvSpPr>
        <xdr:cNvPr id="20378" name="AutoShape 1" hidden="1"/>
        <xdr:cNvSpPr>
          <a:spLocks noChangeAspect="1" noChangeArrowheads="1"/>
        </xdr:cNvSpPr>
      </xdr:nvSpPr>
      <xdr:spPr bwMode="auto">
        <a:xfrm>
          <a:off x="6797615" y="629761"/>
          <a:ext cx="18270042" cy="916377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22</xdr:col>
      <xdr:colOff>905360</xdr:colOff>
      <xdr:row>4</xdr:row>
      <xdr:rowOff>295275</xdr:rowOff>
    </xdr:to>
    <xdr:sp macro="" textlink="">
      <xdr:nvSpPr>
        <xdr:cNvPr id="20379" name="AutoShape 1" hidden="1"/>
        <xdr:cNvSpPr>
          <a:spLocks noChangeAspect="1" noChangeArrowheads="1"/>
        </xdr:cNvSpPr>
      </xdr:nvSpPr>
      <xdr:spPr bwMode="auto">
        <a:xfrm>
          <a:off x="14345728" y="621102"/>
          <a:ext cx="11688379" cy="916377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22</xdr:col>
      <xdr:colOff>688017</xdr:colOff>
      <xdr:row>4</xdr:row>
      <xdr:rowOff>295275</xdr:rowOff>
    </xdr:to>
    <xdr:sp macro="" textlink="">
      <xdr:nvSpPr>
        <xdr:cNvPr id="20380" name="AutoShape 1" hidden="1"/>
        <xdr:cNvSpPr>
          <a:spLocks noChangeAspect="1" noChangeArrowheads="1"/>
        </xdr:cNvSpPr>
      </xdr:nvSpPr>
      <xdr:spPr bwMode="auto">
        <a:xfrm>
          <a:off x="14345728" y="621102"/>
          <a:ext cx="11471036" cy="916377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22</xdr:col>
      <xdr:colOff>662905</xdr:colOff>
      <xdr:row>4</xdr:row>
      <xdr:rowOff>295275</xdr:rowOff>
    </xdr:to>
    <xdr:sp macro="" textlink="">
      <xdr:nvSpPr>
        <xdr:cNvPr id="20381" name="AutoShape 1" hidden="1"/>
        <xdr:cNvSpPr>
          <a:spLocks noChangeAspect="1" noChangeArrowheads="1"/>
        </xdr:cNvSpPr>
      </xdr:nvSpPr>
      <xdr:spPr bwMode="auto">
        <a:xfrm>
          <a:off x="14345728" y="621102"/>
          <a:ext cx="11445924" cy="916377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22</xdr:col>
      <xdr:colOff>881980</xdr:colOff>
      <xdr:row>4</xdr:row>
      <xdr:rowOff>295275</xdr:rowOff>
    </xdr:to>
    <xdr:sp macro="" textlink="">
      <xdr:nvSpPr>
        <xdr:cNvPr id="20382" name="AutoShape 1" hidden="1"/>
        <xdr:cNvSpPr>
          <a:spLocks noChangeAspect="1" noChangeArrowheads="1"/>
        </xdr:cNvSpPr>
      </xdr:nvSpPr>
      <xdr:spPr bwMode="auto">
        <a:xfrm>
          <a:off x="14345728" y="621102"/>
          <a:ext cx="11664999" cy="916377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22</xdr:col>
      <xdr:colOff>951254</xdr:colOff>
      <xdr:row>4</xdr:row>
      <xdr:rowOff>295275</xdr:rowOff>
    </xdr:to>
    <xdr:sp macro="" textlink="">
      <xdr:nvSpPr>
        <xdr:cNvPr id="20383" name="AutoShape 1" hidden="1"/>
        <xdr:cNvSpPr>
          <a:spLocks noChangeAspect="1" noChangeArrowheads="1"/>
        </xdr:cNvSpPr>
      </xdr:nvSpPr>
      <xdr:spPr bwMode="auto">
        <a:xfrm>
          <a:off x="14345728" y="621102"/>
          <a:ext cx="11734273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22</xdr:col>
      <xdr:colOff>832637</xdr:colOff>
      <xdr:row>4</xdr:row>
      <xdr:rowOff>295275</xdr:rowOff>
    </xdr:to>
    <xdr:sp macro="" textlink="">
      <xdr:nvSpPr>
        <xdr:cNvPr id="20384" name="AutoShape 1" hidden="1"/>
        <xdr:cNvSpPr>
          <a:spLocks noChangeAspect="1" noChangeArrowheads="1"/>
        </xdr:cNvSpPr>
      </xdr:nvSpPr>
      <xdr:spPr bwMode="auto">
        <a:xfrm>
          <a:off x="6797615" y="621102"/>
          <a:ext cx="19163769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22</xdr:col>
      <xdr:colOff>615294</xdr:colOff>
      <xdr:row>4</xdr:row>
      <xdr:rowOff>295275</xdr:rowOff>
    </xdr:to>
    <xdr:sp macro="" textlink="">
      <xdr:nvSpPr>
        <xdr:cNvPr id="20385" name="AutoShape 1" hidden="1"/>
        <xdr:cNvSpPr>
          <a:spLocks noChangeAspect="1" noChangeArrowheads="1"/>
        </xdr:cNvSpPr>
      </xdr:nvSpPr>
      <xdr:spPr bwMode="auto">
        <a:xfrm>
          <a:off x="6797615" y="621102"/>
          <a:ext cx="18946426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22</xdr:col>
      <xdr:colOff>590182</xdr:colOff>
      <xdr:row>4</xdr:row>
      <xdr:rowOff>295275</xdr:rowOff>
    </xdr:to>
    <xdr:sp macro="" textlink="">
      <xdr:nvSpPr>
        <xdr:cNvPr id="20386" name="AutoShape 1" hidden="1"/>
        <xdr:cNvSpPr>
          <a:spLocks noChangeAspect="1" noChangeArrowheads="1"/>
        </xdr:cNvSpPr>
      </xdr:nvSpPr>
      <xdr:spPr bwMode="auto">
        <a:xfrm>
          <a:off x="6797615" y="621102"/>
          <a:ext cx="18921314" cy="916377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24</xdr:col>
      <xdr:colOff>377273</xdr:colOff>
      <xdr:row>4</xdr:row>
      <xdr:rowOff>295275</xdr:rowOff>
    </xdr:to>
    <xdr:sp macro="" textlink="">
      <xdr:nvSpPr>
        <xdr:cNvPr id="20387" name="AutoShape 1" hidden="1"/>
        <xdr:cNvSpPr>
          <a:spLocks noChangeAspect="1" noChangeArrowheads="1"/>
        </xdr:cNvSpPr>
      </xdr:nvSpPr>
      <xdr:spPr bwMode="auto">
        <a:xfrm>
          <a:off x="22972143" y="621102"/>
          <a:ext cx="4690481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22</xdr:col>
      <xdr:colOff>809257</xdr:colOff>
      <xdr:row>4</xdr:row>
      <xdr:rowOff>295275</xdr:rowOff>
    </xdr:to>
    <xdr:sp macro="" textlink="">
      <xdr:nvSpPr>
        <xdr:cNvPr id="20388" name="AutoShape 1" hidden="1"/>
        <xdr:cNvSpPr>
          <a:spLocks noChangeAspect="1" noChangeArrowheads="1"/>
        </xdr:cNvSpPr>
      </xdr:nvSpPr>
      <xdr:spPr bwMode="auto">
        <a:xfrm>
          <a:off x="6797615" y="621102"/>
          <a:ext cx="19140389" cy="916377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22</xdr:col>
      <xdr:colOff>878531</xdr:colOff>
      <xdr:row>4</xdr:row>
      <xdr:rowOff>295275</xdr:rowOff>
    </xdr:to>
    <xdr:sp macro="" textlink="">
      <xdr:nvSpPr>
        <xdr:cNvPr id="20389" name="AutoShape 1" hidden="1"/>
        <xdr:cNvSpPr>
          <a:spLocks noChangeAspect="1" noChangeArrowheads="1"/>
        </xdr:cNvSpPr>
      </xdr:nvSpPr>
      <xdr:spPr bwMode="auto">
        <a:xfrm>
          <a:off x="6797615" y="621102"/>
          <a:ext cx="19209663" cy="916377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23</xdr:col>
      <xdr:colOff>907699</xdr:colOff>
      <xdr:row>4</xdr:row>
      <xdr:rowOff>295275</xdr:rowOff>
    </xdr:to>
    <xdr:sp macro="" textlink="">
      <xdr:nvSpPr>
        <xdr:cNvPr id="20390" name="AutoShape 1" hidden="1"/>
        <xdr:cNvSpPr>
          <a:spLocks noChangeAspect="1" noChangeArrowheads="1"/>
        </xdr:cNvSpPr>
      </xdr:nvSpPr>
      <xdr:spPr bwMode="auto">
        <a:xfrm>
          <a:off x="15424030" y="621102"/>
          <a:ext cx="11690718" cy="916377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23</xdr:col>
      <xdr:colOff>690356</xdr:colOff>
      <xdr:row>4</xdr:row>
      <xdr:rowOff>295275</xdr:rowOff>
    </xdr:to>
    <xdr:sp macro="" textlink="">
      <xdr:nvSpPr>
        <xdr:cNvPr id="20391" name="AutoShape 1" hidden="1"/>
        <xdr:cNvSpPr>
          <a:spLocks noChangeAspect="1" noChangeArrowheads="1"/>
        </xdr:cNvSpPr>
      </xdr:nvSpPr>
      <xdr:spPr bwMode="auto">
        <a:xfrm>
          <a:off x="15424030" y="621102"/>
          <a:ext cx="11473375" cy="916377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23</xdr:col>
      <xdr:colOff>665244</xdr:colOff>
      <xdr:row>4</xdr:row>
      <xdr:rowOff>295275</xdr:rowOff>
    </xdr:to>
    <xdr:sp macro="" textlink="">
      <xdr:nvSpPr>
        <xdr:cNvPr id="20392" name="AutoShape 1" hidden="1"/>
        <xdr:cNvSpPr>
          <a:spLocks noChangeAspect="1" noChangeArrowheads="1"/>
        </xdr:cNvSpPr>
      </xdr:nvSpPr>
      <xdr:spPr bwMode="auto">
        <a:xfrm>
          <a:off x="15424030" y="621102"/>
          <a:ext cx="11448263" cy="916377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23</xdr:col>
      <xdr:colOff>884319</xdr:colOff>
      <xdr:row>4</xdr:row>
      <xdr:rowOff>295275</xdr:rowOff>
    </xdr:to>
    <xdr:sp macro="" textlink="">
      <xdr:nvSpPr>
        <xdr:cNvPr id="20393" name="AutoShape 1" hidden="1"/>
        <xdr:cNvSpPr>
          <a:spLocks noChangeAspect="1" noChangeArrowheads="1"/>
        </xdr:cNvSpPr>
      </xdr:nvSpPr>
      <xdr:spPr bwMode="auto">
        <a:xfrm>
          <a:off x="15424030" y="621102"/>
          <a:ext cx="11667338" cy="916377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23</xdr:col>
      <xdr:colOff>953593</xdr:colOff>
      <xdr:row>4</xdr:row>
      <xdr:rowOff>295275</xdr:rowOff>
    </xdr:to>
    <xdr:sp macro="" textlink="">
      <xdr:nvSpPr>
        <xdr:cNvPr id="20394" name="AutoShape 1" hidden="1"/>
        <xdr:cNvSpPr>
          <a:spLocks noChangeAspect="1" noChangeArrowheads="1"/>
        </xdr:cNvSpPr>
      </xdr:nvSpPr>
      <xdr:spPr bwMode="auto">
        <a:xfrm>
          <a:off x="15424030" y="621102"/>
          <a:ext cx="11736612" cy="916377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1432214</xdr:colOff>
      <xdr:row>15</xdr:row>
      <xdr:rowOff>300106</xdr:rowOff>
    </xdr:to>
    <xdr:sp macro="" textlink="">
      <xdr:nvSpPr>
        <xdr:cNvPr id="20395" name="AutoShape 1" hidden="1"/>
        <xdr:cNvSpPr>
          <a:spLocks noChangeAspect="1" noChangeArrowheads="1"/>
        </xdr:cNvSpPr>
      </xdr:nvSpPr>
      <xdr:spPr bwMode="auto">
        <a:xfrm>
          <a:off x="957532" y="4037162"/>
          <a:ext cx="1432214" cy="92120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51289</xdr:colOff>
      <xdr:row>4</xdr:row>
      <xdr:rowOff>95249</xdr:rowOff>
    </xdr:from>
    <xdr:to>
      <xdr:col>25</xdr:col>
      <xdr:colOff>295055</xdr:colOff>
      <xdr:row>7</xdr:row>
      <xdr:rowOff>74734</xdr:rowOff>
    </xdr:to>
    <xdr:sp macro="" textlink="">
      <xdr:nvSpPr>
        <xdr:cNvPr id="20396" name="AutoShape 1" hidden="1"/>
        <xdr:cNvSpPr>
          <a:spLocks noChangeAspect="1" noChangeArrowheads="1"/>
        </xdr:cNvSpPr>
      </xdr:nvSpPr>
      <xdr:spPr bwMode="auto">
        <a:xfrm>
          <a:off x="26258338" y="1337453"/>
          <a:ext cx="2400370" cy="9111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51289</xdr:colOff>
      <xdr:row>4</xdr:row>
      <xdr:rowOff>95249</xdr:rowOff>
    </xdr:from>
    <xdr:to>
      <xdr:col>25</xdr:col>
      <xdr:colOff>295055</xdr:colOff>
      <xdr:row>7</xdr:row>
      <xdr:rowOff>74734</xdr:rowOff>
    </xdr:to>
    <xdr:sp macro="" textlink="">
      <xdr:nvSpPr>
        <xdr:cNvPr id="20397" name="AutoShape 1" hidden="1"/>
        <xdr:cNvSpPr>
          <a:spLocks noChangeAspect="1" noChangeArrowheads="1"/>
        </xdr:cNvSpPr>
      </xdr:nvSpPr>
      <xdr:spPr bwMode="auto">
        <a:xfrm>
          <a:off x="26258338" y="1337453"/>
          <a:ext cx="2400370" cy="911138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4/2014%20fluxos/Fluxo%20Caixa%20Diario%20Dezembro%202014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stão"/>
      <sheetName val="Sistema"/>
      <sheetName val="receita_remuneração"/>
      <sheetName val="Sistema Projeção janeiro2015"/>
      <sheetName val="Abertura Previsao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50"/>
  <sheetViews>
    <sheetView showGridLines="0" tabSelected="1" zoomScale="90" zoomScaleNormal="90" zoomScaleSheetLayoutView="50" workbookViewId="0">
      <pane xSplit="5" ySplit="3" topLeftCell="Y4" activePane="bottomRight" state="frozen"/>
      <selection pane="topRight" activeCell="F1" sqref="F1"/>
      <selection pane="bottomLeft" activeCell="A4" sqref="A4"/>
      <selection pane="bottomRight" activeCell="D14" sqref="D14"/>
    </sheetView>
  </sheetViews>
  <sheetFormatPr defaultColWidth="9" defaultRowHeight="20.05" customHeight="1"/>
  <cols>
    <col min="1" max="1" width="2.75" style="136" bestFit="1" customWidth="1"/>
    <col min="2" max="2" width="11.125" style="170" customWidth="1"/>
    <col min="3" max="3" width="53.375" style="137" customWidth="1"/>
    <col min="4" max="4" width="15.625" style="164" customWidth="1"/>
    <col min="5" max="10" width="15.625" style="165" customWidth="1"/>
    <col min="11" max="11" width="15.625" style="166" customWidth="1"/>
    <col min="12" max="25" width="15.625" style="165" customWidth="1"/>
    <col min="26" max="26" width="15.625" style="167" customWidth="1"/>
    <col min="27" max="27" width="15.625" style="165" customWidth="1"/>
    <col min="28" max="28" width="3.125" style="7" customWidth="1"/>
    <col min="29" max="29" width="16.375" style="168" customWidth="1"/>
    <col min="30" max="37" width="13.625" style="165" customWidth="1"/>
    <col min="38" max="16384" width="9" style="165"/>
  </cols>
  <sheetData>
    <row r="1" spans="1:35" s="9" customFormat="1" ht="25" customHeight="1">
      <c r="A1" s="1"/>
      <c r="B1" s="2"/>
      <c r="C1" s="3" t="s">
        <v>0</v>
      </c>
      <c r="D1" s="4" t="s">
        <v>1</v>
      </c>
      <c r="E1" s="4" t="s">
        <v>1</v>
      </c>
      <c r="F1" s="5">
        <v>41974</v>
      </c>
      <c r="G1" s="5">
        <v>41975</v>
      </c>
      <c r="H1" s="5">
        <v>41976</v>
      </c>
      <c r="I1" s="5">
        <v>41977</v>
      </c>
      <c r="J1" s="5">
        <v>41978</v>
      </c>
      <c r="K1" s="5">
        <v>41981</v>
      </c>
      <c r="L1" s="5">
        <v>41982</v>
      </c>
      <c r="M1" s="5">
        <v>41983</v>
      </c>
      <c r="N1" s="5">
        <v>41984</v>
      </c>
      <c r="O1" s="5">
        <v>41985</v>
      </c>
      <c r="P1" s="5">
        <v>41988</v>
      </c>
      <c r="Q1" s="5">
        <v>41989</v>
      </c>
      <c r="R1" s="5">
        <v>41990</v>
      </c>
      <c r="S1" s="5">
        <v>41991</v>
      </c>
      <c r="T1" s="5">
        <v>41992</v>
      </c>
      <c r="U1" s="5">
        <v>41995</v>
      </c>
      <c r="V1" s="5">
        <v>41996</v>
      </c>
      <c r="W1" s="5">
        <v>41997</v>
      </c>
      <c r="X1" s="5">
        <v>41999</v>
      </c>
      <c r="Y1" s="5">
        <v>42002</v>
      </c>
      <c r="Z1" s="6">
        <v>42003</v>
      </c>
      <c r="AA1" s="4" t="s">
        <v>1</v>
      </c>
      <c r="AB1" s="7"/>
      <c r="AC1" s="8" t="s">
        <v>2</v>
      </c>
    </row>
    <row r="2" spans="1:35" s="9" customFormat="1" ht="25" customHeight="1">
      <c r="A2" s="1"/>
      <c r="B2" s="2"/>
      <c r="C2" s="10">
        <v>41974</v>
      </c>
      <c r="D2" s="4" t="s">
        <v>3</v>
      </c>
      <c r="E2" s="4" t="s">
        <v>3</v>
      </c>
      <c r="F2" s="5" t="str">
        <f t="shared" ref="F2:Z2" si="0">TEXT(F1,"ddd")</f>
        <v>seg</v>
      </c>
      <c r="G2" s="5" t="str">
        <f t="shared" si="0"/>
        <v>ter</v>
      </c>
      <c r="H2" s="5" t="str">
        <f t="shared" si="0"/>
        <v>qua</v>
      </c>
      <c r="I2" s="5" t="str">
        <f t="shared" si="0"/>
        <v>qui</v>
      </c>
      <c r="J2" s="5" t="str">
        <f t="shared" si="0"/>
        <v>sex</v>
      </c>
      <c r="K2" s="5" t="str">
        <f t="shared" si="0"/>
        <v>seg</v>
      </c>
      <c r="L2" s="5" t="str">
        <f t="shared" si="0"/>
        <v>ter</v>
      </c>
      <c r="M2" s="5" t="str">
        <f t="shared" si="0"/>
        <v>qua</v>
      </c>
      <c r="N2" s="5" t="str">
        <f t="shared" si="0"/>
        <v>qui</v>
      </c>
      <c r="O2" s="5" t="str">
        <f t="shared" si="0"/>
        <v>sex</v>
      </c>
      <c r="P2" s="5" t="str">
        <f t="shared" si="0"/>
        <v>seg</v>
      </c>
      <c r="Q2" s="5" t="str">
        <f t="shared" si="0"/>
        <v>ter</v>
      </c>
      <c r="R2" s="5" t="str">
        <f t="shared" si="0"/>
        <v>qua</v>
      </c>
      <c r="S2" s="5" t="str">
        <f t="shared" si="0"/>
        <v>qui</v>
      </c>
      <c r="T2" s="5" t="str">
        <f t="shared" si="0"/>
        <v>sex</v>
      </c>
      <c r="U2" s="5" t="str">
        <f t="shared" si="0"/>
        <v>seg</v>
      </c>
      <c r="V2" s="5" t="str">
        <f t="shared" si="0"/>
        <v>ter</v>
      </c>
      <c r="W2" s="5" t="str">
        <f t="shared" si="0"/>
        <v>qua</v>
      </c>
      <c r="X2" s="5" t="str">
        <f t="shared" si="0"/>
        <v>sex</v>
      </c>
      <c r="Y2" s="5" t="str">
        <f t="shared" si="0"/>
        <v>seg</v>
      </c>
      <c r="Z2" s="6" t="str">
        <f t="shared" si="0"/>
        <v>ter</v>
      </c>
      <c r="AA2" s="4" t="s">
        <v>4</v>
      </c>
      <c r="AB2" s="7"/>
      <c r="AC2" s="11">
        <v>21</v>
      </c>
    </row>
    <row r="3" spans="1:35" s="17" customFormat="1" ht="25" customHeight="1" thickBot="1">
      <c r="A3" s="12"/>
      <c r="B3" s="2"/>
      <c r="C3" s="13"/>
      <c r="D3" s="4">
        <f>+C2</f>
        <v>41974</v>
      </c>
      <c r="E3" s="4">
        <v>41944</v>
      </c>
      <c r="F3" s="14" t="s">
        <v>5</v>
      </c>
      <c r="G3" s="14" t="s">
        <v>5</v>
      </c>
      <c r="H3" s="14" t="s">
        <v>5</v>
      </c>
      <c r="I3" s="14" t="s">
        <v>5</v>
      </c>
      <c r="J3" s="14" t="s">
        <v>5</v>
      </c>
      <c r="K3" s="14" t="s">
        <v>5</v>
      </c>
      <c r="L3" s="14" t="s">
        <v>5</v>
      </c>
      <c r="M3" s="14" t="s">
        <v>5</v>
      </c>
      <c r="N3" s="14" t="s">
        <v>5</v>
      </c>
      <c r="O3" s="14" t="s">
        <v>5</v>
      </c>
      <c r="P3" s="14" t="s">
        <v>5</v>
      </c>
      <c r="Q3" s="14" t="s">
        <v>5</v>
      </c>
      <c r="R3" s="14" t="s">
        <v>5</v>
      </c>
      <c r="S3" s="14" t="s">
        <v>5</v>
      </c>
      <c r="T3" s="14" t="s">
        <v>5</v>
      </c>
      <c r="U3" s="14" t="s">
        <v>5</v>
      </c>
      <c r="V3" s="14" t="s">
        <v>5</v>
      </c>
      <c r="W3" s="14" t="s">
        <v>5</v>
      </c>
      <c r="X3" s="14" t="s">
        <v>5</v>
      </c>
      <c r="Y3" s="14" t="s">
        <v>5</v>
      </c>
      <c r="Z3" s="14" t="s">
        <v>5</v>
      </c>
      <c r="AA3" s="15">
        <v>41974</v>
      </c>
      <c r="AB3" s="7"/>
      <c r="AC3" s="16"/>
    </row>
    <row r="4" spans="1:35" s="24" customFormat="1" ht="25" customHeight="1">
      <c r="A4" s="18"/>
      <c r="B4" s="2"/>
      <c r="C4" s="19" t="s">
        <v>6</v>
      </c>
      <c r="D4" s="20">
        <f>+F4</f>
        <v>4688483.1599995643</v>
      </c>
      <c r="E4" s="20"/>
      <c r="F4" s="21">
        <f>+E5</f>
        <v>4688483.1599995643</v>
      </c>
      <c r="G4" s="21">
        <f t="shared" ref="G4:Z4" si="1">+F5</f>
        <v>5180114.0199995637</v>
      </c>
      <c r="H4" s="21">
        <f t="shared" si="1"/>
        <v>7406353.9999995604</v>
      </c>
      <c r="I4" s="21">
        <f t="shared" si="1"/>
        <v>5432813.9899995625</v>
      </c>
      <c r="J4" s="21">
        <f t="shared" si="1"/>
        <v>4687891.7499995567</v>
      </c>
      <c r="K4" s="21">
        <f t="shared" si="1"/>
        <v>15280285.019999556</v>
      </c>
      <c r="L4" s="21">
        <f t="shared" si="1"/>
        <v>12667999.699999552</v>
      </c>
      <c r="M4" s="21">
        <f t="shared" si="1"/>
        <v>6020092.6899995543</v>
      </c>
      <c r="N4" s="21">
        <f t="shared" si="1"/>
        <v>5021645.8499995545</v>
      </c>
      <c r="O4" s="21">
        <f t="shared" si="1"/>
        <v>6243505.1999995559</v>
      </c>
      <c r="P4" s="21">
        <f t="shared" si="1"/>
        <v>12546495.899999559</v>
      </c>
      <c r="Q4" s="21">
        <f t="shared" si="1"/>
        <v>10976385.479999553</v>
      </c>
      <c r="R4" s="21">
        <f t="shared" si="1"/>
        <v>17454980.809999552</v>
      </c>
      <c r="S4" s="21">
        <f t="shared" si="1"/>
        <v>12182460.899999551</v>
      </c>
      <c r="T4" s="21">
        <f t="shared" si="1"/>
        <v>9871160.4199995548</v>
      </c>
      <c r="U4" s="21">
        <f t="shared" si="1"/>
        <v>4233370.2199995518</v>
      </c>
      <c r="V4" s="21">
        <f t="shared" si="1"/>
        <v>5822487.2369995508</v>
      </c>
      <c r="W4" s="21">
        <f t="shared" si="1"/>
        <v>5982890.236999549</v>
      </c>
      <c r="X4" s="21">
        <f t="shared" si="1"/>
        <v>8647766.2869995497</v>
      </c>
      <c r="Y4" s="21">
        <f t="shared" si="1"/>
        <v>6857393.4369995482</v>
      </c>
      <c r="Z4" s="22">
        <f t="shared" si="1"/>
        <v>2775182.9569995403</v>
      </c>
      <c r="AA4" s="22">
        <v>0</v>
      </c>
      <c r="AB4" s="7"/>
      <c r="AC4" s="23"/>
    </row>
    <row r="5" spans="1:35" s="30" customFormat="1" ht="25" customHeight="1">
      <c r="A5" s="25"/>
      <c r="B5" s="2"/>
      <c r="C5" s="26" t="s">
        <v>7</v>
      </c>
      <c r="D5" s="27">
        <f>+D4+D15+D20+D22-D62-E20</f>
        <v>6662295.8569992781</v>
      </c>
      <c r="E5" s="27">
        <v>4688483.1599995643</v>
      </c>
      <c r="F5" s="27">
        <f t="shared" ref="F5:Z5" si="2">+F4+F15+F20+F22-F62</f>
        <v>5180114.0199995637</v>
      </c>
      <c r="G5" s="27">
        <f t="shared" si="2"/>
        <v>7406353.9999995604</v>
      </c>
      <c r="H5" s="27">
        <f t="shared" si="2"/>
        <v>5432813.9899995625</v>
      </c>
      <c r="I5" s="27">
        <f t="shared" si="2"/>
        <v>4687891.7499995567</v>
      </c>
      <c r="J5" s="27">
        <f>+J4+J15+J20+J22-J62</f>
        <v>15280285.019999556</v>
      </c>
      <c r="K5" s="27">
        <f t="shared" si="2"/>
        <v>12667999.699999552</v>
      </c>
      <c r="L5" s="27">
        <f t="shared" si="2"/>
        <v>6020092.6899995543</v>
      </c>
      <c r="M5" s="27">
        <f t="shared" si="2"/>
        <v>5021645.8499995545</v>
      </c>
      <c r="N5" s="27">
        <f t="shared" si="2"/>
        <v>6243505.1999995559</v>
      </c>
      <c r="O5" s="27">
        <f>+O4+O15+O20+O22-O62</f>
        <v>12546495.899999559</v>
      </c>
      <c r="P5" s="27">
        <f t="shared" si="2"/>
        <v>10976385.479999553</v>
      </c>
      <c r="Q5" s="27">
        <f t="shared" si="2"/>
        <v>17454980.809999552</v>
      </c>
      <c r="R5" s="27">
        <f t="shared" si="2"/>
        <v>12182460.899999551</v>
      </c>
      <c r="S5" s="27">
        <f t="shared" si="2"/>
        <v>9871160.4199995548</v>
      </c>
      <c r="T5" s="27">
        <f t="shared" si="2"/>
        <v>4233370.2199995518</v>
      </c>
      <c r="U5" s="27">
        <f t="shared" si="2"/>
        <v>5822487.2369995508</v>
      </c>
      <c r="V5" s="27">
        <f t="shared" si="2"/>
        <v>5982890.236999549</v>
      </c>
      <c r="W5" s="27">
        <f t="shared" si="2"/>
        <v>8647766.2869995497</v>
      </c>
      <c r="X5" s="27">
        <f t="shared" si="2"/>
        <v>6857393.4369995482</v>
      </c>
      <c r="Y5" s="27">
        <f t="shared" si="2"/>
        <v>2775182.9569995403</v>
      </c>
      <c r="Z5" s="28">
        <f t="shared" si="2"/>
        <v>6662295.8569995388</v>
      </c>
      <c r="AA5" s="28">
        <v>0</v>
      </c>
      <c r="AB5" s="7"/>
      <c r="AC5" s="29"/>
    </row>
    <row r="6" spans="1:35" s="24" customFormat="1" ht="25" customHeight="1" thickBot="1">
      <c r="A6" s="18"/>
      <c r="B6" s="2"/>
      <c r="C6" s="31" t="s">
        <v>8</v>
      </c>
      <c r="D6" s="32">
        <f>++Z6</f>
        <v>-17891800</v>
      </c>
      <c r="E6" s="33">
        <v>-5021209</v>
      </c>
      <c r="F6" s="33">
        <f>+F80</f>
        <v>0</v>
      </c>
      <c r="G6" s="33">
        <f t="shared" ref="G6:Z6" si="3">+G80</f>
        <v>0</v>
      </c>
      <c r="H6" s="33">
        <f t="shared" si="3"/>
        <v>-7609853</v>
      </c>
      <c r="I6" s="33">
        <f t="shared" si="3"/>
        <v>-11772977</v>
      </c>
      <c r="J6" s="33">
        <f t="shared" si="3"/>
        <v>0</v>
      </c>
      <c r="K6" s="33">
        <f t="shared" si="3"/>
        <v>0</v>
      </c>
      <c r="L6" s="33">
        <f t="shared" si="3"/>
        <v>-1904094</v>
      </c>
      <c r="M6" s="33">
        <f t="shared" si="3"/>
        <v>0</v>
      </c>
      <c r="N6" s="33">
        <f t="shared" si="3"/>
        <v>0</v>
      </c>
      <c r="O6" s="33">
        <f t="shared" si="3"/>
        <v>0</v>
      </c>
      <c r="P6" s="33">
        <f t="shared" si="3"/>
        <v>0</v>
      </c>
      <c r="Q6" s="33">
        <f t="shared" si="3"/>
        <v>0</v>
      </c>
      <c r="R6" s="33">
        <f t="shared" si="3"/>
        <v>0</v>
      </c>
      <c r="S6" s="33">
        <f t="shared" si="3"/>
        <v>0</v>
      </c>
      <c r="T6" s="33">
        <f t="shared" si="3"/>
        <v>-3178936</v>
      </c>
      <c r="U6" s="33">
        <f t="shared" si="3"/>
        <v>-7425614</v>
      </c>
      <c r="V6" s="33">
        <f t="shared" si="3"/>
        <v>-2708645</v>
      </c>
      <c r="W6" s="33">
        <f t="shared" si="3"/>
        <v>0</v>
      </c>
      <c r="X6" s="33">
        <f t="shared" si="3"/>
        <v>0</v>
      </c>
      <c r="Y6" s="33">
        <f t="shared" si="3"/>
        <v>-21605395</v>
      </c>
      <c r="Z6" s="34">
        <f t="shared" si="3"/>
        <v>-17891800</v>
      </c>
      <c r="AA6" s="34">
        <v>0</v>
      </c>
      <c r="AB6" s="7"/>
      <c r="AC6" s="35"/>
    </row>
    <row r="7" spans="1:35" s="24" customFormat="1" ht="25" customHeight="1" thickBot="1">
      <c r="A7" s="18"/>
      <c r="B7" s="2"/>
      <c r="C7" s="36"/>
      <c r="D7" s="3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7"/>
      <c r="AC7" s="35"/>
    </row>
    <row r="8" spans="1:35" s="24" customFormat="1" ht="25" customHeight="1">
      <c r="A8" s="18"/>
      <c r="B8" s="2"/>
      <c r="C8" s="39" t="s">
        <v>9</v>
      </c>
      <c r="D8" s="40"/>
      <c r="E8" s="21">
        <v>1743350.02</v>
      </c>
      <c r="F8" s="21">
        <f>1068015.68+500107.76</f>
        <v>1568123.44</v>
      </c>
      <c r="G8" s="21">
        <f>313937.6+500120.41</f>
        <v>814058.01</v>
      </c>
      <c r="H8" s="21">
        <f>488251.52+22.69</f>
        <v>488274.21</v>
      </c>
      <c r="I8" s="21">
        <f>231077.83+500062.07</f>
        <v>731139.9</v>
      </c>
      <c r="J8" s="21">
        <f>228123.33+100098.11</f>
        <v>328221.44</v>
      </c>
      <c r="K8" s="21">
        <f>291387.1+100104.76</f>
        <v>391491.86</v>
      </c>
      <c r="L8" s="21">
        <f>705050.51+100113.85</f>
        <v>805164.36</v>
      </c>
      <c r="M8" s="21">
        <f>407314.18+600126.26</f>
        <v>1007440.44</v>
      </c>
      <c r="N8" s="21">
        <f>177883.81+1.41</f>
        <v>177885.22</v>
      </c>
      <c r="O8" s="21">
        <f>281696.95+500001.87</f>
        <v>781698.82000000007</v>
      </c>
      <c r="P8" s="21">
        <f>159287.81+0.26</f>
        <v>159288.07</v>
      </c>
      <c r="Q8" s="21">
        <f>195109.69+0.59</f>
        <v>195110.28</v>
      </c>
      <c r="R8" s="21">
        <f>795369+1.03</f>
        <v>795370.03</v>
      </c>
      <c r="S8" s="21">
        <f>254926.08+0.66</f>
        <v>254926.74</v>
      </c>
      <c r="T8" s="21">
        <f>877777.2+1.95</f>
        <v>877779.14999999991</v>
      </c>
      <c r="U8" s="21">
        <f>345450.8+2.94</f>
        <v>345453.74</v>
      </c>
      <c r="V8" s="21">
        <f>608820.29+2.94</f>
        <v>608823.23</v>
      </c>
      <c r="W8" s="21">
        <f>435880.71+5.72</f>
        <v>435886.43</v>
      </c>
      <c r="X8" s="21">
        <f>228114.74+8.16</f>
        <v>228122.9</v>
      </c>
      <c r="Y8" s="21">
        <f>356173.44+9.69</f>
        <v>356183.13</v>
      </c>
      <c r="Z8" s="22">
        <f>2512812.24+14.12</f>
        <v>2512826.3600000003</v>
      </c>
      <c r="AA8" s="41"/>
      <c r="AB8" s="42"/>
      <c r="AC8" s="35"/>
      <c r="AD8" s="43"/>
      <c r="AE8" s="43"/>
      <c r="AF8" s="43"/>
      <c r="AG8" s="43"/>
      <c r="AH8" s="43"/>
      <c r="AI8" s="43"/>
    </row>
    <row r="9" spans="1:35" s="24" customFormat="1" ht="25" customHeight="1">
      <c r="A9" s="18"/>
      <c r="B9" s="2"/>
      <c r="C9" s="44" t="s">
        <v>10</v>
      </c>
      <c r="D9" s="45"/>
      <c r="E9" s="38">
        <v>66441.600000000006</v>
      </c>
      <c r="F9" s="38">
        <v>176200.16</v>
      </c>
      <c r="G9" s="38">
        <v>181356.41</v>
      </c>
      <c r="H9" s="38">
        <v>15827.22</v>
      </c>
      <c r="I9" s="38">
        <v>42515.28</v>
      </c>
      <c r="J9" s="38">
        <v>295664.07</v>
      </c>
      <c r="K9" s="38">
        <v>293724.31</v>
      </c>
      <c r="L9" s="38">
        <v>297478.81</v>
      </c>
      <c r="M9" s="38">
        <v>37830.51</v>
      </c>
      <c r="N9" s="38">
        <v>64418.01</v>
      </c>
      <c r="O9" s="38">
        <f>139764.8</f>
        <v>139764.79999999999</v>
      </c>
      <c r="P9" s="38">
        <v>44713.55</v>
      </c>
      <c r="Q9" s="38">
        <v>66108.05</v>
      </c>
      <c r="R9" s="38">
        <v>104505.15</v>
      </c>
      <c r="S9" s="38">
        <v>19694.87</v>
      </c>
      <c r="T9" s="38">
        <v>44086.47</v>
      </c>
      <c r="U9" s="38">
        <v>128099.07</v>
      </c>
      <c r="V9" s="38">
        <v>9301.52</v>
      </c>
      <c r="W9" s="38">
        <v>18488.62</v>
      </c>
      <c r="X9" s="38">
        <v>16718.2</v>
      </c>
      <c r="Y9" s="38">
        <v>12913.53</v>
      </c>
      <c r="Z9" s="46">
        <v>94881.33</v>
      </c>
      <c r="AA9" s="47"/>
      <c r="AB9" s="42"/>
      <c r="AC9" s="35"/>
      <c r="AD9" s="43"/>
      <c r="AE9" s="43"/>
      <c r="AF9" s="43"/>
      <c r="AG9" s="43"/>
      <c r="AH9" s="43"/>
      <c r="AI9" s="43"/>
    </row>
    <row r="10" spans="1:35" s="24" customFormat="1" ht="25" customHeight="1">
      <c r="A10" s="18"/>
      <c r="B10" s="2"/>
      <c r="C10" s="44" t="s">
        <v>11</v>
      </c>
      <c r="D10" s="45"/>
      <c r="E10" s="38">
        <v>2865165.1700000018</v>
      </c>
      <c r="F10" s="38">
        <v>3421800.57</v>
      </c>
      <c r="G10" s="38">
        <f>5493103.98+900000</f>
        <v>6393103.9800000004</v>
      </c>
      <c r="H10" s="38">
        <v>4916692.01</v>
      </c>
      <c r="I10" s="38">
        <v>3905826.71</v>
      </c>
      <c r="J10" s="38">
        <f>3601874.16+11000000</f>
        <v>14601874.16</v>
      </c>
      <c r="K10" s="38">
        <f>3635971.54+8300000</f>
        <v>11935971.539999999</v>
      </c>
      <c r="L10" s="38">
        <v>4858897.1399999997</v>
      </c>
      <c r="M10" s="38">
        <v>3970125.15</v>
      </c>
      <c r="N10" s="38">
        <f>2857638.28+3100000</f>
        <v>5957638.2799999993</v>
      </c>
      <c r="O10" s="38">
        <f>2818713.58+8800042.25</f>
        <v>11618755.83</v>
      </c>
      <c r="P10" s="38">
        <f>3736905.76+7000492.94</f>
        <v>10737398.699999999</v>
      </c>
      <c r="Q10" s="38">
        <f>4835398.16+12300952.78</f>
        <v>17136350.939999998</v>
      </c>
      <c r="R10" s="38">
        <f>5271922.18+6001602.67</f>
        <v>11273524.85</v>
      </c>
      <c r="S10" s="38">
        <f>4864393.88+4701857.82</f>
        <v>9566251.6999999993</v>
      </c>
      <c r="T10" s="38">
        <v>3289892.26</v>
      </c>
      <c r="U10" s="38">
        <v>5310608.97</v>
      </c>
      <c r="V10" s="38">
        <v>5347600.88</v>
      </c>
      <c r="W10" s="38">
        <v>8146281.8700000001</v>
      </c>
      <c r="X10" s="38">
        <v>6601488.1799999997</v>
      </c>
      <c r="Y10" s="38">
        <v>2242273.25</v>
      </c>
      <c r="Z10" s="46">
        <v>4009347.48</v>
      </c>
      <c r="AA10" s="47"/>
      <c r="AB10" s="42"/>
      <c r="AC10" s="35"/>
      <c r="AD10" s="48"/>
      <c r="AE10" s="43"/>
      <c r="AF10" s="43"/>
      <c r="AG10" s="43"/>
      <c r="AH10" s="43"/>
      <c r="AI10" s="43"/>
    </row>
    <row r="11" spans="1:35" s="24" customFormat="1" ht="25" customHeight="1">
      <c r="A11" s="18"/>
      <c r="B11" s="2"/>
      <c r="C11" s="44" t="s">
        <v>12</v>
      </c>
      <c r="D11" s="45"/>
      <c r="E11" s="38">
        <v>9502.4</v>
      </c>
      <c r="F11" s="38">
        <v>8869.2000000000007</v>
      </c>
      <c r="G11" s="38">
        <v>14141.27</v>
      </c>
      <c r="H11" s="38">
        <v>9885.9599999999991</v>
      </c>
      <c r="I11" s="38">
        <v>6058.46</v>
      </c>
      <c r="J11" s="38">
        <v>10648.99</v>
      </c>
      <c r="K11" s="38">
        <v>10169.530000000001</v>
      </c>
      <c r="L11" s="38">
        <v>7371.17</v>
      </c>
      <c r="M11" s="38">
        <v>3167.36</v>
      </c>
      <c r="N11" s="38">
        <v>6534.86</v>
      </c>
      <c r="O11" s="38">
        <v>5909.38</v>
      </c>
      <c r="P11" s="38">
        <v>6992.8</v>
      </c>
      <c r="Q11" s="38">
        <v>10634.89</v>
      </c>
      <c r="R11" s="38">
        <v>5219.91</v>
      </c>
      <c r="S11" s="38">
        <v>3145.42</v>
      </c>
      <c r="T11" s="38">
        <v>6379.44</v>
      </c>
      <c r="U11" s="38">
        <v>6677.12</v>
      </c>
      <c r="V11" s="38">
        <v>5120.79</v>
      </c>
      <c r="W11" s="38">
        <v>5074.3500000000004</v>
      </c>
      <c r="X11" s="38">
        <v>4839.5</v>
      </c>
      <c r="Y11" s="38">
        <v>151736.68</v>
      </c>
      <c r="Z11" s="46">
        <v>10878.99</v>
      </c>
      <c r="AA11" s="47"/>
      <c r="AB11" s="42"/>
      <c r="AC11" s="49"/>
      <c r="AD11" s="43"/>
      <c r="AE11" s="43"/>
      <c r="AF11" s="43"/>
      <c r="AG11" s="43"/>
      <c r="AH11" s="43"/>
      <c r="AI11" s="43"/>
    </row>
    <row r="12" spans="1:35" s="24" customFormat="1" ht="25" customHeight="1" thickBot="1">
      <c r="A12" s="18"/>
      <c r="B12" s="2"/>
      <c r="C12" s="50" t="s">
        <v>13</v>
      </c>
      <c r="D12" s="51"/>
      <c r="E12" s="33">
        <v>4024.28</v>
      </c>
      <c r="F12" s="33">
        <v>5120.87</v>
      </c>
      <c r="G12" s="33">
        <v>3694.55</v>
      </c>
      <c r="H12" s="33">
        <v>2134.81</v>
      </c>
      <c r="I12" s="33">
        <v>2351.61</v>
      </c>
      <c r="J12" s="33">
        <v>43876.71</v>
      </c>
      <c r="K12" s="33">
        <v>36642.46</v>
      </c>
      <c r="L12" s="33">
        <v>51180.93</v>
      </c>
      <c r="M12" s="33">
        <v>3082.46</v>
      </c>
      <c r="N12" s="33">
        <v>37028.9</v>
      </c>
      <c r="O12" s="33">
        <v>5337.14</v>
      </c>
      <c r="P12" s="33">
        <v>27992.43</v>
      </c>
      <c r="Q12" s="33">
        <v>46776.33</v>
      </c>
      <c r="R12" s="33">
        <v>3840.64</v>
      </c>
      <c r="S12" s="33">
        <v>27141.98</v>
      </c>
      <c r="T12" s="33">
        <v>15232.85</v>
      </c>
      <c r="U12" s="33">
        <v>31648.32</v>
      </c>
      <c r="V12" s="33">
        <v>12043.53</v>
      </c>
      <c r="W12" s="33">
        <v>42034.69</v>
      </c>
      <c r="X12" s="33">
        <v>6223.77</v>
      </c>
      <c r="Y12" s="33">
        <v>12076.41</v>
      </c>
      <c r="Z12" s="34">
        <v>34362.129999999997</v>
      </c>
      <c r="AA12" s="52"/>
      <c r="AB12" s="42"/>
      <c r="AC12" s="35"/>
      <c r="AD12" s="43"/>
      <c r="AE12" s="43"/>
      <c r="AF12" s="43"/>
      <c r="AG12" s="43"/>
      <c r="AH12" s="43"/>
      <c r="AI12" s="43"/>
    </row>
    <row r="13" spans="1:35" s="24" customFormat="1" ht="25" customHeight="1" thickBot="1">
      <c r="A13" s="18"/>
      <c r="B13" s="2"/>
      <c r="C13" s="53"/>
      <c r="D13" s="37"/>
      <c r="E13" s="38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5"/>
      <c r="T13" s="54"/>
      <c r="U13" s="54"/>
      <c r="V13" s="54"/>
      <c r="W13" s="54"/>
      <c r="X13" s="54"/>
      <c r="Y13" s="54"/>
      <c r="Z13" s="38"/>
      <c r="AA13" s="54"/>
      <c r="AB13" s="42"/>
      <c r="AC13" s="35"/>
      <c r="AD13" s="43"/>
      <c r="AE13" s="43"/>
      <c r="AF13" s="43"/>
      <c r="AG13" s="43"/>
      <c r="AH13" s="43"/>
      <c r="AI13" s="43"/>
    </row>
    <row r="14" spans="1:35" s="30" customFormat="1" ht="25" customHeight="1">
      <c r="A14" s="25"/>
      <c r="B14" s="2"/>
      <c r="C14" s="56" t="s">
        <v>14</v>
      </c>
      <c r="D14" s="57">
        <f>+E14-D15-D18+D69+D16-D17</f>
        <v>67414.800000002142</v>
      </c>
      <c r="E14" s="57">
        <v>780355.270000002</v>
      </c>
      <c r="F14" s="57">
        <f t="shared" ref="F14:Z14" si="4">+E14-F15-F18+F69+F16-F17</f>
        <v>782124.84000000195</v>
      </c>
      <c r="G14" s="57">
        <f t="shared" si="4"/>
        <v>783550.34000000195</v>
      </c>
      <c r="H14" s="57">
        <f t="shared" si="4"/>
        <v>1223.7300000019698</v>
      </c>
      <c r="I14" s="57">
        <f t="shared" si="4"/>
        <v>1623.7300000019698</v>
      </c>
      <c r="J14" s="57">
        <f t="shared" si="4"/>
        <v>631248.96000000206</v>
      </c>
      <c r="K14" s="57">
        <f t="shared" si="4"/>
        <v>592818.29000000213</v>
      </c>
      <c r="L14" s="57">
        <f t="shared" si="4"/>
        <v>593697.61000000208</v>
      </c>
      <c r="M14" s="57">
        <f t="shared" si="4"/>
        <v>594662.41000000213</v>
      </c>
      <c r="N14" s="57">
        <f t="shared" si="4"/>
        <v>553888.66000000213</v>
      </c>
      <c r="O14" s="57">
        <f t="shared" si="4"/>
        <v>588206.3800000021</v>
      </c>
      <c r="P14" s="57">
        <f t="shared" si="4"/>
        <v>54006.3100000021</v>
      </c>
      <c r="Q14" s="57">
        <f t="shared" si="4"/>
        <v>59812.070000002102</v>
      </c>
      <c r="R14" s="57">
        <f t="shared" si="4"/>
        <v>66788.540000002104</v>
      </c>
      <c r="S14" s="57">
        <f t="shared" si="4"/>
        <v>7033.4100000021008</v>
      </c>
      <c r="T14" s="57">
        <f t="shared" si="4"/>
        <v>348209.12000000209</v>
      </c>
      <c r="U14" s="57">
        <f t="shared" si="4"/>
        <v>300901.04000000213</v>
      </c>
      <c r="V14" s="57">
        <f t="shared" si="4"/>
        <v>308401.04000000213</v>
      </c>
      <c r="W14" s="57">
        <f t="shared" si="4"/>
        <v>318064.44000000216</v>
      </c>
      <c r="X14" s="57">
        <f t="shared" si="4"/>
        <v>317258.59000000218</v>
      </c>
      <c r="Y14" s="57">
        <f t="shared" si="4"/>
        <v>783144.68000000215</v>
      </c>
      <c r="Z14" s="58">
        <f t="shared" si="4"/>
        <v>67414.800000002142</v>
      </c>
      <c r="AA14" s="58">
        <v>0</v>
      </c>
      <c r="AB14" s="7"/>
      <c r="AC14" s="29"/>
    </row>
    <row r="15" spans="1:35" s="24" customFormat="1" ht="25" customHeight="1">
      <c r="A15" s="18"/>
      <c r="B15" s="2"/>
      <c r="C15" s="59" t="s">
        <v>15</v>
      </c>
      <c r="D15" s="37">
        <f>SUM(F15:$Z$15)</f>
        <v>1860000</v>
      </c>
      <c r="E15" s="38"/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545000</v>
      </c>
      <c r="P15" s="38">
        <v>535000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46">
        <v>780000</v>
      </c>
      <c r="AA15" s="46">
        <v>0</v>
      </c>
      <c r="AB15" s="7"/>
      <c r="AC15" s="60"/>
    </row>
    <row r="16" spans="1:35" s="24" customFormat="1" ht="25" customHeight="1">
      <c r="A16" s="18"/>
      <c r="B16" s="2"/>
      <c r="C16" s="59" t="s">
        <v>16</v>
      </c>
      <c r="D16" s="37">
        <f>SUM(F16:$Z$16)</f>
        <v>25531.130000000005</v>
      </c>
      <c r="E16" s="38"/>
      <c r="F16" s="38">
        <v>879.57</v>
      </c>
      <c r="G16" s="38">
        <v>925.5</v>
      </c>
      <c r="H16" s="38">
        <v>923.74</v>
      </c>
      <c r="I16" s="38">
        <v>0</v>
      </c>
      <c r="J16" s="38">
        <v>2718.31</v>
      </c>
      <c r="K16" s="38">
        <v>805.02</v>
      </c>
      <c r="L16" s="38">
        <v>879.32</v>
      </c>
      <c r="M16" s="38">
        <v>964.8</v>
      </c>
      <c r="N16" s="38">
        <v>958.02</v>
      </c>
      <c r="O16" s="38">
        <v>1564.62</v>
      </c>
      <c r="P16" s="38">
        <v>799.93</v>
      </c>
      <c r="Q16" s="38">
        <v>885.76</v>
      </c>
      <c r="R16" s="38">
        <v>976.47</v>
      </c>
      <c r="S16" s="38">
        <v>1033.42</v>
      </c>
      <c r="T16" s="38">
        <v>1792.41</v>
      </c>
      <c r="U16" s="38">
        <v>1337.39</v>
      </c>
      <c r="V16" s="38">
        <v>0</v>
      </c>
      <c r="W16" s="38">
        <v>2763.4</v>
      </c>
      <c r="X16" s="38">
        <v>1669.58</v>
      </c>
      <c r="Y16" s="38">
        <v>1213.97</v>
      </c>
      <c r="Z16" s="46">
        <v>2439.9</v>
      </c>
      <c r="AA16" s="46">
        <v>0</v>
      </c>
      <c r="AB16" s="7"/>
      <c r="AC16" s="60"/>
    </row>
    <row r="17" spans="1:29" s="24" customFormat="1" ht="25" customHeight="1">
      <c r="A17" s="18"/>
      <c r="B17" s="2"/>
      <c r="C17" s="59" t="s">
        <v>17</v>
      </c>
      <c r="D17" s="37">
        <f>SUM(F17:$Z$17)</f>
        <v>141888.35999999999</v>
      </c>
      <c r="E17" s="38"/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36735.69</v>
      </c>
      <c r="L17" s="38">
        <v>0</v>
      </c>
      <c r="M17" s="38">
        <v>0</v>
      </c>
      <c r="N17" s="38">
        <v>41731.769999999997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54945.47</v>
      </c>
      <c r="V17" s="38">
        <v>0</v>
      </c>
      <c r="W17" s="38">
        <v>0</v>
      </c>
      <c r="X17" s="38">
        <v>8475.43</v>
      </c>
      <c r="Y17" s="38">
        <v>0</v>
      </c>
      <c r="Z17" s="46">
        <v>0</v>
      </c>
      <c r="AA17" s="46">
        <v>0</v>
      </c>
      <c r="AB17" s="7"/>
      <c r="AC17" s="60"/>
    </row>
    <row r="18" spans="1:29" s="24" customFormat="1" ht="25" customHeight="1" thickBot="1">
      <c r="A18" s="18"/>
      <c r="B18" s="2"/>
      <c r="C18" s="61" t="s">
        <v>18</v>
      </c>
      <c r="D18" s="32">
        <f>SUM(F18:$Z$18)</f>
        <v>850338.9</v>
      </c>
      <c r="E18" s="33"/>
      <c r="F18" s="33">
        <v>0</v>
      </c>
      <c r="G18" s="33">
        <v>0</v>
      </c>
      <c r="H18" s="33">
        <f>6699.88+776850.47</f>
        <v>783550.35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f>64127.29+2661.26</f>
        <v>66788.55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4">
        <v>0</v>
      </c>
      <c r="AA18" s="34">
        <v>0</v>
      </c>
      <c r="AB18" s="7"/>
      <c r="AC18" s="60"/>
    </row>
    <row r="19" spans="1:29" s="68" customFormat="1" ht="25" customHeight="1" thickBot="1">
      <c r="A19" s="62"/>
      <c r="B19" s="2"/>
      <c r="C19" s="63"/>
      <c r="D19" s="64"/>
      <c r="E19" s="65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5"/>
      <c r="AA19" s="66"/>
      <c r="AB19" s="7"/>
      <c r="AC19" s="67"/>
    </row>
    <row r="20" spans="1:29" s="24" customFormat="1" ht="25" customHeight="1" thickBot="1">
      <c r="A20" s="18"/>
      <c r="B20" s="2"/>
      <c r="C20" s="69" t="s">
        <v>19</v>
      </c>
      <c r="D20" s="70">
        <f>+E20+SUM(F20:$Z$20)</f>
        <v>4900000</v>
      </c>
      <c r="E20" s="71">
        <v>4900000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2">
        <v>0</v>
      </c>
      <c r="AA20" s="73">
        <v>0</v>
      </c>
      <c r="AB20" s="7"/>
      <c r="AC20" s="60"/>
    </row>
    <row r="21" spans="1:29" s="24" customFormat="1" ht="25" customHeight="1" thickBot="1">
      <c r="A21" s="18"/>
      <c r="B21" s="2"/>
      <c r="C21" s="12"/>
      <c r="D21" s="74"/>
      <c r="E21" s="75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38"/>
      <c r="AA21" s="75"/>
      <c r="AB21" s="7"/>
      <c r="AC21" s="60"/>
    </row>
    <row r="22" spans="1:29" s="30" customFormat="1" ht="25" customHeight="1">
      <c r="A22" s="25"/>
      <c r="B22" s="2"/>
      <c r="C22" s="56" t="s">
        <v>20</v>
      </c>
      <c r="D22" s="57">
        <f>+D23+D32+SUM(D37:D42)</f>
        <v>494195182.55999994</v>
      </c>
      <c r="E22" s="57"/>
      <c r="F22" s="57">
        <f t="shared" ref="F22" si="5">+F23+F32+SUM(F37:F42)</f>
        <v>27179377.009999998</v>
      </c>
      <c r="G22" s="57">
        <f t="shared" ref="G22:Z22" si="6">+G23+G32+SUM(G37:G42)</f>
        <v>20849879.609999996</v>
      </c>
      <c r="H22" s="57">
        <f t="shared" si="6"/>
        <v>15847744.999999998</v>
      </c>
      <c r="I22" s="57">
        <f t="shared" si="6"/>
        <v>16327763.9</v>
      </c>
      <c r="J22" s="57">
        <f t="shared" si="6"/>
        <v>62509717.670000002</v>
      </c>
      <c r="K22" s="57">
        <f t="shared" si="6"/>
        <v>21051862.73</v>
      </c>
      <c r="L22" s="57">
        <f t="shared" si="6"/>
        <v>10490844.870000001</v>
      </c>
      <c r="M22" s="57">
        <f t="shared" si="6"/>
        <v>22299035.310000002</v>
      </c>
      <c r="N22" s="57">
        <f t="shared" si="6"/>
        <v>20496613.170000002</v>
      </c>
      <c r="O22" s="57">
        <f t="shared" si="6"/>
        <v>47165794.260000005</v>
      </c>
      <c r="P22" s="57">
        <f t="shared" si="6"/>
        <v>20113033.369999997</v>
      </c>
      <c r="Q22" s="57">
        <f t="shared" si="6"/>
        <v>25522190.029999997</v>
      </c>
      <c r="R22" s="57">
        <f t="shared" si="6"/>
        <v>14076557.57</v>
      </c>
      <c r="S22" s="57">
        <f t="shared" si="6"/>
        <v>23279094.75</v>
      </c>
      <c r="T22" s="57">
        <f t="shared" si="6"/>
        <v>29320510.119999997</v>
      </c>
      <c r="U22" s="57">
        <f t="shared" si="6"/>
        <v>16471218.65</v>
      </c>
      <c r="V22" s="57">
        <f t="shared" si="6"/>
        <v>23490872.02</v>
      </c>
      <c r="W22" s="57">
        <f t="shared" si="6"/>
        <v>24111945.82</v>
      </c>
      <c r="X22" s="57">
        <f t="shared" si="6"/>
        <v>16819244.32</v>
      </c>
      <c r="Y22" s="57">
        <f t="shared" si="6"/>
        <v>13146292.489999998</v>
      </c>
      <c r="Z22" s="77">
        <f t="shared" si="6"/>
        <v>23625589.889999997</v>
      </c>
      <c r="AA22" s="58">
        <f>+AA23+AA32+SUM(AA37:AA42)</f>
        <v>489337150</v>
      </c>
      <c r="AB22" s="7"/>
      <c r="AC22" s="78">
        <f>SUM(F23:Z23)-AA29</f>
        <v>15464120.939999938</v>
      </c>
    </row>
    <row r="23" spans="1:29" s="24" customFormat="1" ht="25" customHeight="1">
      <c r="A23" s="18"/>
      <c r="B23" s="2">
        <v>801</v>
      </c>
      <c r="C23" s="79" t="s">
        <v>21</v>
      </c>
      <c r="D23" s="80">
        <f>SUM(F23:$Z$23)</f>
        <v>314598753.93999994</v>
      </c>
      <c r="E23" s="81"/>
      <c r="F23" s="82">
        <f t="shared" ref="F23:Z23" si="7">SUM(F24:F31)</f>
        <v>26360228.799999997</v>
      </c>
      <c r="G23" s="82">
        <f t="shared" si="7"/>
        <v>20842411.959999997</v>
      </c>
      <c r="H23" s="82">
        <f t="shared" si="7"/>
        <v>15723957.529999997</v>
      </c>
      <c r="I23" s="82">
        <f t="shared" si="7"/>
        <v>16298650.02</v>
      </c>
      <c r="J23" s="82">
        <f t="shared" si="7"/>
        <v>11492535.130000001</v>
      </c>
      <c r="K23" s="82">
        <f t="shared" si="7"/>
        <v>9025024.7300000004</v>
      </c>
      <c r="L23" s="82">
        <f t="shared" si="7"/>
        <v>10221917.180000002</v>
      </c>
      <c r="M23" s="82">
        <f t="shared" si="7"/>
        <v>12128404.110000001</v>
      </c>
      <c r="N23" s="82">
        <f t="shared" si="7"/>
        <v>9488178.3300000001</v>
      </c>
      <c r="O23" s="82">
        <f t="shared" si="7"/>
        <v>7138745.2800000003</v>
      </c>
      <c r="P23" s="82">
        <f t="shared" si="7"/>
        <v>10082691.42</v>
      </c>
      <c r="Q23" s="82">
        <f t="shared" si="7"/>
        <v>10512783.859999998</v>
      </c>
      <c r="R23" s="82">
        <f t="shared" si="7"/>
        <v>13464203.200000001</v>
      </c>
      <c r="S23" s="82">
        <f t="shared" si="7"/>
        <v>11278838.940000001</v>
      </c>
      <c r="T23" s="82">
        <f t="shared" si="7"/>
        <v>15183065.149999999</v>
      </c>
      <c r="U23" s="82">
        <f t="shared" si="7"/>
        <v>16471217.66</v>
      </c>
      <c r="V23" s="82">
        <f t="shared" si="7"/>
        <v>23471489.02</v>
      </c>
      <c r="W23" s="82">
        <f t="shared" si="7"/>
        <v>24070195.039999999</v>
      </c>
      <c r="X23" s="82">
        <f t="shared" si="7"/>
        <v>16811789.32</v>
      </c>
      <c r="Y23" s="82">
        <f t="shared" si="7"/>
        <v>13119117.59</v>
      </c>
      <c r="Z23" s="83">
        <f t="shared" si="7"/>
        <v>21413309.669999998</v>
      </c>
      <c r="AA23" s="84">
        <v>299134633</v>
      </c>
      <c r="AB23" s="7"/>
      <c r="AC23" s="60"/>
    </row>
    <row r="24" spans="1:29" s="24" customFormat="1" ht="25" customHeight="1">
      <c r="A24" s="85" t="s">
        <v>22</v>
      </c>
      <c r="B24" s="86"/>
      <c r="C24" s="87" t="s">
        <v>23</v>
      </c>
      <c r="D24" s="88">
        <f>SUM(F24:$Z$24)</f>
        <v>1402620.65</v>
      </c>
      <c r="E24" s="89"/>
      <c r="F24" s="90">
        <v>168303.93</v>
      </c>
      <c r="G24" s="90">
        <v>5156.25</v>
      </c>
      <c r="H24" s="90">
        <v>36565.599999999999</v>
      </c>
      <c r="I24" s="90">
        <v>26688.06</v>
      </c>
      <c r="J24" s="90">
        <v>22773.15</v>
      </c>
      <c r="K24" s="90">
        <v>47792.480000000003</v>
      </c>
      <c r="L24" s="90">
        <v>3754.5</v>
      </c>
      <c r="M24" s="90">
        <v>33995.599999999999</v>
      </c>
      <c r="N24" s="90">
        <v>26587.5</v>
      </c>
      <c r="O24" s="90">
        <v>25644.55</v>
      </c>
      <c r="P24" s="90">
        <v>49918.75</v>
      </c>
      <c r="Q24" s="90">
        <v>45999.5</v>
      </c>
      <c r="R24" s="90">
        <v>38397.1</v>
      </c>
      <c r="S24" s="90">
        <f>20857.22</f>
        <v>20857.22</v>
      </c>
      <c r="T24" s="90">
        <v>24391.599999999999</v>
      </c>
      <c r="U24" s="90">
        <v>84012.6</v>
      </c>
      <c r="V24" s="90">
        <v>26202.45</v>
      </c>
      <c r="W24" s="90">
        <v>9187.1</v>
      </c>
      <c r="X24" s="90">
        <v>428229.58</v>
      </c>
      <c r="Y24" s="90">
        <v>196195.33</v>
      </c>
      <c r="Z24" s="91">
        <v>81967.8</v>
      </c>
      <c r="AA24" s="92"/>
      <c r="AB24" s="7"/>
      <c r="AC24" s="60"/>
    </row>
    <row r="25" spans="1:29" s="24" customFormat="1" ht="25" customHeight="1">
      <c r="A25" s="85" t="s">
        <v>22</v>
      </c>
      <c r="B25" s="86"/>
      <c r="C25" s="87" t="s">
        <v>24</v>
      </c>
      <c r="D25" s="88">
        <f>SUM(F25:$Z$25)</f>
        <v>11973.25</v>
      </c>
      <c r="E25" s="89"/>
      <c r="F25" s="90">
        <v>0</v>
      </c>
      <c r="G25" s="90">
        <v>231.5</v>
      </c>
      <c r="H25" s="90">
        <v>0</v>
      </c>
      <c r="I25" s="90">
        <v>0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5808.32</v>
      </c>
      <c r="Q25" s="90">
        <v>0</v>
      </c>
      <c r="R25" s="90">
        <v>0</v>
      </c>
      <c r="S25" s="90">
        <v>0</v>
      </c>
      <c r="T25" s="90">
        <v>0</v>
      </c>
      <c r="U25" s="90">
        <v>0</v>
      </c>
      <c r="V25" s="90">
        <v>0</v>
      </c>
      <c r="W25" s="90">
        <v>0</v>
      </c>
      <c r="X25" s="90">
        <v>0</v>
      </c>
      <c r="Y25" s="90">
        <v>0</v>
      </c>
      <c r="Z25" s="91">
        <v>5933.43</v>
      </c>
      <c r="AA25" s="92"/>
      <c r="AB25" s="7"/>
      <c r="AC25" s="60"/>
    </row>
    <row r="26" spans="1:29" s="24" customFormat="1" ht="25" customHeight="1">
      <c r="A26" s="85" t="s">
        <v>22</v>
      </c>
      <c r="B26" s="86"/>
      <c r="C26" s="93" t="s">
        <v>25</v>
      </c>
      <c r="D26" s="94">
        <f>SUM(F26:$Z$26)</f>
        <v>11345537.91</v>
      </c>
      <c r="E26" s="95"/>
      <c r="F26" s="96">
        <v>411788.22</v>
      </c>
      <c r="G26" s="96">
        <v>1146674.1299999999</v>
      </c>
      <c r="H26" s="96">
        <v>537414.32999999996</v>
      </c>
      <c r="I26" s="96">
        <v>493393.4</v>
      </c>
      <c r="J26" s="96">
        <v>422985.86</v>
      </c>
      <c r="K26" s="96">
        <v>363076.33</v>
      </c>
      <c r="L26" s="96">
        <v>1102008.51</v>
      </c>
      <c r="M26" s="96">
        <v>474274.73</v>
      </c>
      <c r="N26" s="96">
        <v>449358.69</v>
      </c>
      <c r="O26" s="96">
        <v>384122.65</v>
      </c>
      <c r="P26" s="96">
        <v>353778.83</v>
      </c>
      <c r="Q26" s="96">
        <v>826658.71</v>
      </c>
      <c r="R26" s="96">
        <v>446263.9</v>
      </c>
      <c r="S26" s="96">
        <v>390214.6</v>
      </c>
      <c r="T26" s="96">
        <v>329954.78000000003</v>
      </c>
      <c r="U26" s="96">
        <v>311440.36</v>
      </c>
      <c r="V26" s="96">
        <v>939179.09</v>
      </c>
      <c r="W26" s="96">
        <v>415902.77</v>
      </c>
      <c r="X26" s="96">
        <v>595681.15</v>
      </c>
      <c r="Y26" s="96">
        <v>137218.84</v>
      </c>
      <c r="Z26" s="97">
        <v>814148.03</v>
      </c>
      <c r="AA26" s="98"/>
      <c r="AB26" s="7"/>
      <c r="AC26" s="60"/>
    </row>
    <row r="27" spans="1:29" s="24" customFormat="1" ht="25" customHeight="1">
      <c r="A27" s="85" t="s">
        <v>22</v>
      </c>
      <c r="B27" s="86"/>
      <c r="C27" s="93" t="s">
        <v>26</v>
      </c>
      <c r="D27" s="94">
        <f>SUM(F27:$Z$27)</f>
        <v>13145969.200000001</v>
      </c>
      <c r="E27" s="95"/>
      <c r="F27" s="96">
        <v>569124.88</v>
      </c>
      <c r="G27" s="96">
        <v>757320.29</v>
      </c>
      <c r="H27" s="96">
        <v>1403328.9</v>
      </c>
      <c r="I27" s="96">
        <v>871041.4</v>
      </c>
      <c r="J27" s="96">
        <v>658718.68999999994</v>
      </c>
      <c r="K27" s="96">
        <v>553868.67000000004</v>
      </c>
      <c r="L27" s="96">
        <v>646448.76</v>
      </c>
      <c r="M27" s="96">
        <v>1050897.76</v>
      </c>
      <c r="N27" s="96">
        <v>596022.17000000004</v>
      </c>
      <c r="O27" s="96">
        <v>464322.68</v>
      </c>
      <c r="P27" s="96">
        <v>488224.45</v>
      </c>
      <c r="Q27" s="96">
        <v>446696.67</v>
      </c>
      <c r="R27" s="96">
        <v>890225.07</v>
      </c>
      <c r="S27" s="96">
        <v>578617.80000000005</v>
      </c>
      <c r="T27" s="96">
        <v>480573.32</v>
      </c>
      <c r="U27" s="96">
        <v>434169.28</v>
      </c>
      <c r="V27" s="96">
        <v>471034.19</v>
      </c>
      <c r="W27" s="96">
        <v>791615.86</v>
      </c>
      <c r="X27" s="96">
        <v>418477.34</v>
      </c>
      <c r="Y27" s="96">
        <v>145818.79999999999</v>
      </c>
      <c r="Z27" s="97">
        <v>429422.22</v>
      </c>
      <c r="AA27" s="98"/>
      <c r="AB27" s="7"/>
      <c r="AC27" s="60"/>
    </row>
    <row r="28" spans="1:29" s="24" customFormat="1" ht="25" customHeight="1">
      <c r="A28" s="85" t="s">
        <v>22</v>
      </c>
      <c r="B28" s="86"/>
      <c r="C28" s="93" t="s">
        <v>27</v>
      </c>
      <c r="D28" s="94">
        <f>SUM(F$28:$Z28)</f>
        <v>59342134.519999996</v>
      </c>
      <c r="E28" s="95"/>
      <c r="F28" s="96">
        <v>2457908.02</v>
      </c>
      <c r="G28" s="96">
        <v>3546229.48</v>
      </c>
      <c r="H28" s="96">
        <v>2679535.06</v>
      </c>
      <c r="I28" s="96">
        <v>2208046.41</v>
      </c>
      <c r="J28" s="96">
        <v>2110402.4700000002</v>
      </c>
      <c r="K28" s="96">
        <v>2013281.87</v>
      </c>
      <c r="L28" s="96">
        <v>3548938.2</v>
      </c>
      <c r="M28" s="96">
        <v>2326967.84</v>
      </c>
      <c r="N28" s="96">
        <v>1719656.98</v>
      </c>
      <c r="O28" s="96">
        <v>1838748.41</v>
      </c>
      <c r="P28" s="96">
        <v>2766115.69</v>
      </c>
      <c r="Q28" s="96">
        <v>3392750.32</v>
      </c>
      <c r="R28" s="96">
        <v>3790957.06</v>
      </c>
      <c r="S28" s="96">
        <v>3791621.84</v>
      </c>
      <c r="T28" s="96">
        <v>2577027.65</v>
      </c>
      <c r="U28" s="96">
        <v>4169227.84</v>
      </c>
      <c r="V28" s="96">
        <v>4417379.2</v>
      </c>
      <c r="W28" s="96">
        <v>1201033.05</v>
      </c>
      <c r="X28" s="96">
        <v>4319577.5199999996</v>
      </c>
      <c r="Y28" s="96">
        <v>1766693.17</v>
      </c>
      <c r="Z28" s="97">
        <v>2700036.44</v>
      </c>
      <c r="AA28" s="98"/>
      <c r="AB28" s="7"/>
      <c r="AC28" s="60"/>
    </row>
    <row r="29" spans="1:29" s="24" customFormat="1" ht="25" customHeight="1">
      <c r="A29" s="85" t="s">
        <v>22</v>
      </c>
      <c r="B29" s="86"/>
      <c r="C29" s="87" t="s">
        <v>28</v>
      </c>
      <c r="D29" s="88">
        <f>SUM(F$29:$Z29)</f>
        <v>150516155.30000001</v>
      </c>
      <c r="E29" s="89"/>
      <c r="F29" s="90">
        <v>9954862.1199999992</v>
      </c>
      <c r="G29" s="90">
        <v>4779874.3899999997</v>
      </c>
      <c r="H29" s="90">
        <v>7335157.3499999996</v>
      </c>
      <c r="I29" s="90">
        <v>10815418.77</v>
      </c>
      <c r="J29" s="90">
        <v>4083454.09</v>
      </c>
      <c r="K29" s="90">
        <v>4268901.09</v>
      </c>
      <c r="L29" s="90">
        <v>3550893.85</v>
      </c>
      <c r="M29" s="90">
        <v>6839726.5899999999</v>
      </c>
      <c r="N29" s="90">
        <v>5767732.6699999999</v>
      </c>
      <c r="O29" s="90">
        <v>3457267.74</v>
      </c>
      <c r="P29" s="90">
        <v>4069714.2</v>
      </c>
      <c r="Q29" s="90">
        <v>4056758.28</v>
      </c>
      <c r="R29" s="90">
        <v>6674475.1500000004</v>
      </c>
      <c r="S29" s="90">
        <v>5430728.25</v>
      </c>
      <c r="T29" s="90">
        <v>9751274.3100000005</v>
      </c>
      <c r="U29" s="90">
        <v>8833612.8599999994</v>
      </c>
      <c r="V29" s="90">
        <v>14375918.75</v>
      </c>
      <c r="W29" s="90">
        <v>15957602.18</v>
      </c>
      <c r="X29" s="90">
        <v>2461244.63</v>
      </c>
      <c r="Y29" s="90">
        <v>7733936.4299999997</v>
      </c>
      <c r="Z29" s="91">
        <v>10317601.6</v>
      </c>
      <c r="AA29" s="92">
        <v>299134633</v>
      </c>
      <c r="AB29" s="7"/>
      <c r="AC29" s="60">
        <f>+D29-AA29</f>
        <v>-148618477.69999999</v>
      </c>
    </row>
    <row r="30" spans="1:29" s="24" customFormat="1" ht="25" customHeight="1">
      <c r="A30" s="85" t="s">
        <v>22</v>
      </c>
      <c r="B30" s="86"/>
      <c r="C30" s="87" t="s">
        <v>29</v>
      </c>
      <c r="D30" s="88">
        <f>SUM(F$30:$Z30)</f>
        <v>78050818.230000004</v>
      </c>
      <c r="E30" s="89"/>
      <c r="F30" s="90">
        <v>12746651.27</v>
      </c>
      <c r="G30" s="90">
        <v>10517565.26</v>
      </c>
      <c r="H30" s="90">
        <v>3648960.38</v>
      </c>
      <c r="I30" s="90">
        <v>1833136.68</v>
      </c>
      <c r="J30" s="90">
        <v>4151890.81</v>
      </c>
      <c r="K30" s="90">
        <v>1740970.24</v>
      </c>
      <c r="L30" s="90">
        <v>1328605.56</v>
      </c>
      <c r="M30" s="90">
        <v>1349805.12</v>
      </c>
      <c r="N30" s="90">
        <v>894324.52</v>
      </c>
      <c r="O30" s="90">
        <v>939414.38</v>
      </c>
      <c r="P30" s="90">
        <v>2326117.2799999998</v>
      </c>
      <c r="Q30" s="90">
        <v>1724869.43</v>
      </c>
      <c r="R30" s="90">
        <v>1576218.93</v>
      </c>
      <c r="S30" s="90">
        <v>1039310.63</v>
      </c>
      <c r="T30" s="90">
        <v>1991245.04</v>
      </c>
      <c r="U30" s="90">
        <v>2622092.91</v>
      </c>
      <c r="V30" s="90">
        <v>3206068.39</v>
      </c>
      <c r="W30" s="90">
        <v>5664498.8600000003</v>
      </c>
      <c r="X30" s="90">
        <v>8574196</v>
      </c>
      <c r="Y30" s="90">
        <v>3133228.07</v>
      </c>
      <c r="Z30" s="91">
        <v>7041648.4699999997</v>
      </c>
      <c r="AA30" s="92"/>
      <c r="AB30" s="7"/>
      <c r="AC30" s="60"/>
    </row>
    <row r="31" spans="1:29" s="24" customFormat="1" ht="25" customHeight="1">
      <c r="A31" s="85" t="s">
        <v>22</v>
      </c>
      <c r="B31" s="86"/>
      <c r="C31" s="87" t="s">
        <v>30</v>
      </c>
      <c r="D31" s="88">
        <f>SUM(F$31:$Z31)</f>
        <v>783544.87999999977</v>
      </c>
      <c r="E31" s="89"/>
      <c r="F31" s="90">
        <v>51590.36</v>
      </c>
      <c r="G31" s="90">
        <v>89360.66</v>
      </c>
      <c r="H31" s="90">
        <v>82995.91</v>
      </c>
      <c r="I31" s="90">
        <v>50925.3</v>
      </c>
      <c r="J31" s="90">
        <v>42310.06</v>
      </c>
      <c r="K31" s="90">
        <v>37134.050000000003</v>
      </c>
      <c r="L31" s="90">
        <v>41267.800000000003</v>
      </c>
      <c r="M31" s="90">
        <v>52736.47</v>
      </c>
      <c r="N31" s="90">
        <v>34495.800000000003</v>
      </c>
      <c r="O31" s="90">
        <v>29224.87</v>
      </c>
      <c r="P31" s="90">
        <v>23013.9</v>
      </c>
      <c r="Q31" s="90">
        <v>19050.95</v>
      </c>
      <c r="R31" s="90">
        <v>47665.99</v>
      </c>
      <c r="S31" s="90">
        <v>27488.6</v>
      </c>
      <c r="T31" s="90">
        <v>28598.45</v>
      </c>
      <c r="U31" s="90">
        <v>16661.810000000001</v>
      </c>
      <c r="V31" s="90">
        <v>35706.949999999997</v>
      </c>
      <c r="W31" s="90">
        <v>30355.22</v>
      </c>
      <c r="X31" s="90">
        <v>14383.1</v>
      </c>
      <c r="Y31" s="90">
        <v>6026.95</v>
      </c>
      <c r="Z31" s="91">
        <v>22551.68</v>
      </c>
      <c r="AA31" s="92"/>
      <c r="AB31" s="7"/>
      <c r="AC31" s="60"/>
    </row>
    <row r="32" spans="1:29" s="24" customFormat="1" ht="25" customHeight="1">
      <c r="A32" s="18"/>
      <c r="B32" s="99">
        <v>805</v>
      </c>
      <c r="C32" s="100" t="s">
        <v>31</v>
      </c>
      <c r="D32" s="101">
        <f>SUM(F32:$Z$32)</f>
        <v>126993.84999999999</v>
      </c>
      <c r="E32" s="102"/>
      <c r="F32" s="103">
        <f>SUM(F33:F36)</f>
        <v>61863.7</v>
      </c>
      <c r="G32" s="103">
        <f t="shared" ref="G32:Z32" si="8">SUM(G33:G36)</f>
        <v>12.65</v>
      </c>
      <c r="H32" s="103">
        <f t="shared" si="8"/>
        <v>34.47</v>
      </c>
      <c r="I32" s="103">
        <f t="shared" si="8"/>
        <v>39.380000000000003</v>
      </c>
      <c r="J32" s="103">
        <f t="shared" si="8"/>
        <v>36.04</v>
      </c>
      <c r="K32" s="103">
        <f t="shared" si="8"/>
        <v>0</v>
      </c>
      <c r="L32" s="103">
        <f t="shared" si="8"/>
        <v>894.33</v>
      </c>
      <c r="M32" s="103">
        <f t="shared" si="8"/>
        <v>12.41</v>
      </c>
      <c r="N32" s="103">
        <f t="shared" si="8"/>
        <v>41.97</v>
      </c>
      <c r="O32" s="103">
        <f t="shared" si="8"/>
        <v>42.71</v>
      </c>
      <c r="P32" s="103">
        <f t="shared" si="8"/>
        <v>521.95000000000005</v>
      </c>
      <c r="Q32" s="103">
        <f t="shared" si="8"/>
        <v>460.17</v>
      </c>
      <c r="R32" s="103">
        <f t="shared" si="8"/>
        <v>650.33000000000004</v>
      </c>
      <c r="S32" s="103">
        <f t="shared" si="8"/>
        <v>255.81</v>
      </c>
      <c r="T32" s="103">
        <f t="shared" si="8"/>
        <v>258.93</v>
      </c>
      <c r="U32" s="103">
        <f t="shared" si="8"/>
        <v>0.99</v>
      </c>
      <c r="V32" s="103">
        <f t="shared" si="8"/>
        <v>0</v>
      </c>
      <c r="W32" s="103">
        <f t="shared" si="8"/>
        <v>2.78</v>
      </c>
      <c r="X32" s="103">
        <f t="shared" si="8"/>
        <v>0</v>
      </c>
      <c r="Y32" s="103">
        <f t="shared" si="8"/>
        <v>1.53</v>
      </c>
      <c r="Z32" s="104">
        <f t="shared" si="8"/>
        <v>61863.7</v>
      </c>
      <c r="AA32" s="105">
        <v>0</v>
      </c>
      <c r="AB32" s="7"/>
      <c r="AC32" s="60">
        <f>+D32-AA32</f>
        <v>126993.84999999999</v>
      </c>
    </row>
    <row r="33" spans="1:31" s="24" customFormat="1" ht="25" customHeight="1">
      <c r="A33" s="85" t="s">
        <v>22</v>
      </c>
      <c r="B33" s="86"/>
      <c r="C33" s="87" t="s">
        <v>32</v>
      </c>
      <c r="D33" s="88">
        <f>SUM(F33:$Z$33)</f>
        <v>3182.4500000000003</v>
      </c>
      <c r="E33" s="89"/>
      <c r="F33" s="90">
        <v>0</v>
      </c>
      <c r="G33" s="90">
        <v>12.65</v>
      </c>
      <c r="H33" s="90">
        <v>34.47</v>
      </c>
      <c r="I33" s="90">
        <v>39.380000000000003</v>
      </c>
      <c r="J33" s="90">
        <v>36.04</v>
      </c>
      <c r="K33" s="90">
        <v>0</v>
      </c>
      <c r="L33" s="90">
        <v>894.33</v>
      </c>
      <c r="M33" s="90">
        <v>12.41</v>
      </c>
      <c r="N33" s="90">
        <v>13.97</v>
      </c>
      <c r="O33" s="90">
        <v>42.71</v>
      </c>
      <c r="P33" s="90">
        <v>465.95</v>
      </c>
      <c r="Q33" s="90">
        <v>460.17</v>
      </c>
      <c r="R33" s="90">
        <v>650.33000000000004</v>
      </c>
      <c r="S33" s="90">
        <v>255.81</v>
      </c>
      <c r="T33" s="90">
        <v>258.93</v>
      </c>
      <c r="U33" s="90">
        <v>0.99</v>
      </c>
      <c r="V33" s="90">
        <v>0</v>
      </c>
      <c r="W33" s="90">
        <v>2.78</v>
      </c>
      <c r="X33" s="90">
        <v>0</v>
      </c>
      <c r="Y33" s="90">
        <v>1.53</v>
      </c>
      <c r="Z33" s="91">
        <v>0</v>
      </c>
      <c r="AA33" s="92"/>
      <c r="AB33" s="7"/>
      <c r="AC33" s="60"/>
    </row>
    <row r="34" spans="1:31" s="24" customFormat="1" ht="25" customHeight="1">
      <c r="A34" s="85" t="s">
        <v>22</v>
      </c>
      <c r="B34" s="86"/>
      <c r="C34" s="87" t="s">
        <v>33</v>
      </c>
      <c r="D34" s="88">
        <f>SUM(F34:$Z$34)</f>
        <v>123727.4</v>
      </c>
      <c r="E34" s="89"/>
      <c r="F34" s="90">
        <v>61863.7</v>
      </c>
      <c r="G34" s="90">
        <v>0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0">
        <v>0</v>
      </c>
      <c r="W34" s="90">
        <v>0</v>
      </c>
      <c r="X34" s="90">
        <v>0</v>
      </c>
      <c r="Y34" s="90">
        <v>0</v>
      </c>
      <c r="Z34" s="91">
        <v>61863.7</v>
      </c>
      <c r="AA34" s="92"/>
      <c r="AB34" s="7"/>
      <c r="AC34" s="60"/>
    </row>
    <row r="35" spans="1:31" s="24" customFormat="1" ht="25" customHeight="1">
      <c r="A35" s="85" t="s">
        <v>22</v>
      </c>
      <c r="B35" s="86"/>
      <c r="C35" s="87" t="s">
        <v>34</v>
      </c>
      <c r="D35" s="88">
        <f>SUM(F$35:$Z35)</f>
        <v>84</v>
      </c>
      <c r="E35" s="89"/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90">
        <v>0</v>
      </c>
      <c r="M35" s="90">
        <v>0</v>
      </c>
      <c r="N35" s="90">
        <v>28</v>
      </c>
      <c r="O35" s="90">
        <v>0</v>
      </c>
      <c r="P35" s="90">
        <v>56</v>
      </c>
      <c r="Q35" s="90">
        <v>0</v>
      </c>
      <c r="R35" s="90">
        <v>0</v>
      </c>
      <c r="S35" s="90">
        <v>0</v>
      </c>
      <c r="T35" s="90">
        <v>0</v>
      </c>
      <c r="U35" s="90">
        <v>0</v>
      </c>
      <c r="V35" s="90">
        <v>0</v>
      </c>
      <c r="W35" s="90">
        <v>0</v>
      </c>
      <c r="X35" s="90">
        <v>0</v>
      </c>
      <c r="Y35" s="90">
        <v>0</v>
      </c>
      <c r="Z35" s="91">
        <v>0</v>
      </c>
      <c r="AA35" s="92"/>
      <c r="AB35" s="7"/>
      <c r="AC35" s="60"/>
    </row>
    <row r="36" spans="1:31" s="24" customFormat="1" ht="25" customHeight="1">
      <c r="A36" s="85" t="s">
        <v>22</v>
      </c>
      <c r="B36" s="86"/>
      <c r="C36" s="87" t="s">
        <v>35</v>
      </c>
      <c r="D36" s="88">
        <f>SUM(F36:$Z$36)</f>
        <v>0</v>
      </c>
      <c r="E36" s="89"/>
      <c r="F36" s="90">
        <v>0</v>
      </c>
      <c r="G36" s="90">
        <v>0</v>
      </c>
      <c r="H36" s="90">
        <v>0</v>
      </c>
      <c r="I36" s="90">
        <v>0</v>
      </c>
      <c r="J36" s="90">
        <v>0</v>
      </c>
      <c r="K36" s="90">
        <v>0</v>
      </c>
      <c r="L36" s="90">
        <v>0</v>
      </c>
      <c r="M36" s="90">
        <v>0</v>
      </c>
      <c r="N36" s="90">
        <v>0</v>
      </c>
      <c r="O36" s="90">
        <v>0</v>
      </c>
      <c r="P36" s="90">
        <v>0</v>
      </c>
      <c r="Q36" s="90">
        <v>0</v>
      </c>
      <c r="R36" s="90">
        <v>0</v>
      </c>
      <c r="S36" s="90">
        <v>0</v>
      </c>
      <c r="T36" s="90">
        <v>0</v>
      </c>
      <c r="U36" s="90">
        <v>0</v>
      </c>
      <c r="V36" s="90">
        <v>0</v>
      </c>
      <c r="W36" s="90">
        <v>0</v>
      </c>
      <c r="X36" s="90">
        <v>0</v>
      </c>
      <c r="Y36" s="90">
        <v>0</v>
      </c>
      <c r="Z36" s="91">
        <v>0</v>
      </c>
      <c r="AA36" s="92"/>
      <c r="AB36" s="7"/>
      <c r="AC36" s="60"/>
    </row>
    <row r="37" spans="1:31" s="24" customFormat="1" ht="25" customHeight="1">
      <c r="A37" s="18"/>
      <c r="B37" s="2">
        <v>827</v>
      </c>
      <c r="C37" s="79" t="s">
        <v>36</v>
      </c>
      <c r="D37" s="80">
        <f>SUM(F37:$Z$37)</f>
        <v>550814.99</v>
      </c>
      <c r="E37" s="81"/>
      <c r="F37" s="82">
        <v>14581.09</v>
      </c>
      <c r="G37" s="82">
        <v>7455</v>
      </c>
      <c r="H37" s="82">
        <v>123753</v>
      </c>
      <c r="I37" s="82">
        <v>29074.5</v>
      </c>
      <c r="J37" s="82">
        <v>17146.5</v>
      </c>
      <c r="K37" s="82">
        <v>26838</v>
      </c>
      <c r="L37" s="82">
        <v>39086.11</v>
      </c>
      <c r="M37" s="82">
        <v>170618.79</v>
      </c>
      <c r="N37" s="82">
        <v>5964</v>
      </c>
      <c r="O37" s="82">
        <v>0</v>
      </c>
      <c r="P37" s="82">
        <v>29820</v>
      </c>
      <c r="Q37" s="82">
        <v>8946</v>
      </c>
      <c r="R37" s="82">
        <v>0</v>
      </c>
      <c r="S37" s="82">
        <v>0</v>
      </c>
      <c r="T37" s="82">
        <v>0</v>
      </c>
      <c r="U37" s="82">
        <v>0</v>
      </c>
      <c r="V37" s="82">
        <v>19383</v>
      </c>
      <c r="W37" s="82">
        <v>41748</v>
      </c>
      <c r="X37" s="82">
        <v>7455</v>
      </c>
      <c r="Y37" s="82">
        <v>0</v>
      </c>
      <c r="Z37" s="83">
        <v>8946</v>
      </c>
      <c r="AA37" s="84"/>
      <c r="AB37" s="7"/>
      <c r="AC37" s="60"/>
    </row>
    <row r="38" spans="1:31" s="24" customFormat="1" ht="25" customHeight="1">
      <c r="A38" s="18"/>
      <c r="B38" s="2">
        <v>824</v>
      </c>
      <c r="C38" s="79" t="s">
        <v>37</v>
      </c>
      <c r="D38" s="80">
        <f>SUM(F38:$Z$38)</f>
        <v>2988090.39</v>
      </c>
      <c r="E38" s="81"/>
      <c r="F38" s="82">
        <v>617672.62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228947.25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  <c r="Z38" s="83">
        <f>2141470.52</f>
        <v>2141470.52</v>
      </c>
      <c r="AA38" s="84">
        <v>3407677</v>
      </c>
      <c r="AB38" s="7"/>
      <c r="AC38" s="60">
        <f>+D38-AA38</f>
        <v>-419586.60999999987</v>
      </c>
    </row>
    <row r="39" spans="1:31" s="24" customFormat="1" ht="25" customHeight="1">
      <c r="A39" s="18"/>
      <c r="B39" s="2">
        <v>807</v>
      </c>
      <c r="C39" s="79" t="s">
        <v>38</v>
      </c>
      <c r="D39" s="80">
        <f>SUM(F39:$Z$39)</f>
        <v>866014</v>
      </c>
      <c r="E39" s="81"/>
      <c r="F39" s="82">
        <v>125030.8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2428.87</v>
      </c>
      <c r="O39" s="82">
        <v>27006.27</v>
      </c>
      <c r="P39" s="82">
        <v>0</v>
      </c>
      <c r="Q39" s="82">
        <v>0</v>
      </c>
      <c r="R39" s="82">
        <v>159931.65</v>
      </c>
      <c r="S39" s="82">
        <v>0</v>
      </c>
      <c r="T39" s="82">
        <v>524443.04</v>
      </c>
      <c r="U39" s="82">
        <v>0</v>
      </c>
      <c r="V39" s="82">
        <v>0</v>
      </c>
      <c r="W39" s="82">
        <v>0</v>
      </c>
      <c r="X39" s="82">
        <v>0</v>
      </c>
      <c r="Y39" s="82">
        <v>27173.37</v>
      </c>
      <c r="Z39" s="83">
        <v>0</v>
      </c>
      <c r="AA39" s="84"/>
      <c r="AB39" s="7"/>
      <c r="AC39" s="60"/>
    </row>
    <row r="40" spans="1:31" s="24" customFormat="1" ht="25" customHeight="1">
      <c r="A40" s="18"/>
      <c r="B40" s="2">
        <v>814</v>
      </c>
      <c r="C40" s="79" t="s">
        <v>39</v>
      </c>
      <c r="D40" s="80">
        <f>SUM(F40:$Z$40)</f>
        <v>451772.39</v>
      </c>
      <c r="E40" s="81"/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451772.39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3">
        <v>0</v>
      </c>
      <c r="AA40" s="84"/>
      <c r="AB40" s="7"/>
      <c r="AC40" s="60"/>
    </row>
    <row r="41" spans="1:31" s="24" customFormat="1" ht="25" customHeight="1">
      <c r="A41" s="18"/>
      <c r="B41" s="2">
        <v>905</v>
      </c>
      <c r="C41" s="79" t="s">
        <v>40</v>
      </c>
      <c r="D41" s="80">
        <f>SUM(F41:$Z$41)</f>
        <v>4612743</v>
      </c>
      <c r="E41" s="81"/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4612743</v>
      </c>
      <c r="U41" s="82">
        <v>0</v>
      </c>
      <c r="V41" s="82">
        <v>0</v>
      </c>
      <c r="W41" s="82">
        <v>0</v>
      </c>
      <c r="X41" s="82">
        <v>0</v>
      </c>
      <c r="Y41" s="82">
        <v>0</v>
      </c>
      <c r="Z41" s="83">
        <v>0</v>
      </c>
      <c r="AA41" s="84">
        <v>4794840</v>
      </c>
      <c r="AB41" s="7"/>
      <c r="AC41" s="60">
        <f>+D41-AA41</f>
        <v>-182097</v>
      </c>
      <c r="AE41" s="106"/>
    </row>
    <row r="42" spans="1:31" s="24" customFormat="1" ht="25" customHeight="1" thickBot="1">
      <c r="A42" s="18"/>
      <c r="B42" s="2">
        <v>940</v>
      </c>
      <c r="C42" s="107" t="s">
        <v>41</v>
      </c>
      <c r="D42" s="108">
        <f>SUM(F42:$Z$42)</f>
        <v>170000000</v>
      </c>
      <c r="E42" s="109"/>
      <c r="F42" s="110">
        <v>0</v>
      </c>
      <c r="G42" s="110">
        <v>0</v>
      </c>
      <c r="H42" s="110">
        <v>0</v>
      </c>
      <c r="I42" s="110">
        <v>0</v>
      </c>
      <c r="J42" s="110">
        <v>51000000</v>
      </c>
      <c r="K42" s="110">
        <v>12000000</v>
      </c>
      <c r="L42" s="110">
        <v>0</v>
      </c>
      <c r="M42" s="110">
        <v>10000000</v>
      </c>
      <c r="N42" s="110">
        <f>10000000+1000000</f>
        <v>11000000</v>
      </c>
      <c r="O42" s="110">
        <v>40000000</v>
      </c>
      <c r="P42" s="110">
        <v>10000000</v>
      </c>
      <c r="Q42" s="110">
        <v>15000000</v>
      </c>
      <c r="R42" s="110">
        <v>0</v>
      </c>
      <c r="S42" s="110">
        <v>12000000</v>
      </c>
      <c r="T42" s="110">
        <v>9000000</v>
      </c>
      <c r="U42" s="110">
        <v>0</v>
      </c>
      <c r="V42" s="110">
        <v>0</v>
      </c>
      <c r="W42" s="110">
        <v>0</v>
      </c>
      <c r="X42" s="110">
        <v>0</v>
      </c>
      <c r="Y42" s="110">
        <v>0</v>
      </c>
      <c r="Z42" s="111">
        <v>0</v>
      </c>
      <c r="AA42" s="112">
        <v>182000000</v>
      </c>
      <c r="AB42" s="7"/>
      <c r="AC42" s="60">
        <f>+D42-AA42</f>
        <v>-12000000</v>
      </c>
    </row>
    <row r="43" spans="1:31" s="122" customFormat="1" ht="25" customHeight="1" thickBot="1">
      <c r="A43" s="113"/>
      <c r="B43" s="2"/>
      <c r="C43" s="114"/>
      <c r="D43" s="115"/>
      <c r="E43" s="115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7"/>
      <c r="U43" s="116"/>
      <c r="V43" s="116"/>
      <c r="W43" s="116"/>
      <c r="X43" s="116"/>
      <c r="Y43" s="116"/>
      <c r="Z43" s="118"/>
      <c r="AA43" s="119"/>
      <c r="AB43" s="120"/>
      <c r="AC43" s="121"/>
    </row>
    <row r="44" spans="1:31" s="30" customFormat="1" ht="25" customHeight="1">
      <c r="A44" s="25"/>
      <c r="B44" s="123"/>
      <c r="C44" s="56" t="s">
        <v>42</v>
      </c>
      <c r="D44" s="57">
        <f>SUM(D45:D60)-D46-D47-D49</f>
        <v>506951961.91300005</v>
      </c>
      <c r="E44" s="57"/>
      <c r="F44" s="57">
        <f t="shared" ref="F44:AA44" si="9">SUM(F45:F60)-F46-F47-F49</f>
        <v>21666537.150000002</v>
      </c>
      <c r="G44" s="57">
        <f t="shared" ref="G44:Z44" si="10">SUM(G45:G60)-G46-G47-G49</f>
        <v>18623639.629999999</v>
      </c>
      <c r="H44" s="57">
        <f t="shared" si="10"/>
        <v>25431137.530000001</v>
      </c>
      <c r="I44" s="57">
        <f t="shared" si="10"/>
        <v>21235811.48</v>
      </c>
      <c r="J44" s="57">
        <f t="shared" si="10"/>
        <v>40144347.399999999</v>
      </c>
      <c r="K44" s="57">
        <f t="shared" si="10"/>
        <v>23664148.050000001</v>
      </c>
      <c r="L44" s="57">
        <f t="shared" si="10"/>
        <v>19042846.059999999</v>
      </c>
      <c r="M44" s="57">
        <f t="shared" si="10"/>
        <v>21393388.150000002</v>
      </c>
      <c r="N44" s="57">
        <f t="shared" si="10"/>
        <v>19274753.82</v>
      </c>
      <c r="O44" s="57">
        <f t="shared" si="10"/>
        <v>41407803.560000002</v>
      </c>
      <c r="P44" s="57">
        <f t="shared" si="10"/>
        <v>22218143.790000003</v>
      </c>
      <c r="Q44" s="57">
        <f t="shared" si="10"/>
        <v>19043594.699999999</v>
      </c>
      <c r="R44" s="57">
        <f t="shared" si="10"/>
        <v>19349077.48</v>
      </c>
      <c r="S44" s="57">
        <f t="shared" si="10"/>
        <v>25590395.229999997</v>
      </c>
      <c r="T44" s="57">
        <f t="shared" si="10"/>
        <v>38137236.130000003</v>
      </c>
      <c r="U44" s="57">
        <f t="shared" si="10"/>
        <v>19128780.502999999</v>
      </c>
      <c r="V44" s="57">
        <f t="shared" si="10"/>
        <v>18613499.699999999</v>
      </c>
      <c r="W44" s="57">
        <f t="shared" si="10"/>
        <v>18738424.77</v>
      </c>
      <c r="X44" s="57">
        <f t="shared" si="10"/>
        <v>18609617.170000002</v>
      </c>
      <c r="Y44" s="57">
        <f t="shared" si="10"/>
        <v>38833897.630000003</v>
      </c>
      <c r="Z44" s="77">
        <f t="shared" si="10"/>
        <v>16804881.98</v>
      </c>
      <c r="AA44" s="58">
        <f t="shared" si="9"/>
        <v>509855490.58999997</v>
      </c>
      <c r="AB44" s="7"/>
      <c r="AC44" s="60"/>
    </row>
    <row r="45" spans="1:31" s="24" customFormat="1" ht="25" customHeight="1">
      <c r="A45" s="18"/>
      <c r="B45" s="124">
        <v>735</v>
      </c>
      <c r="C45" s="59" t="s">
        <v>43</v>
      </c>
      <c r="D45" s="125">
        <f>SUM(F45:$Z$45)</f>
        <v>322139646.25999993</v>
      </c>
      <c r="E45" s="125"/>
      <c r="F45" s="126">
        <v>13373626.060000001</v>
      </c>
      <c r="G45" s="126">
        <v>12295890.27</v>
      </c>
      <c r="H45" s="126">
        <v>12953362.119999999</v>
      </c>
      <c r="I45" s="126">
        <v>13366770.439999999</v>
      </c>
      <c r="J45" s="126">
        <f>13225671.86+8115758.85+4431955.22</f>
        <v>25773385.93</v>
      </c>
      <c r="K45" s="126">
        <v>15924824.050000001</v>
      </c>
      <c r="L45" s="126">
        <v>12777141.17</v>
      </c>
      <c r="M45" s="126">
        <v>13551739.66</v>
      </c>
      <c r="N45" s="126">
        <v>13092804.119999999</v>
      </c>
      <c r="O45" s="126">
        <v>26345904.239999998</v>
      </c>
      <c r="P45" s="126">
        <v>12992178.58</v>
      </c>
      <c r="Q45" s="126">
        <v>12740790.25</v>
      </c>
      <c r="R45" s="126">
        <v>13144691.359999999</v>
      </c>
      <c r="S45" s="126">
        <v>13510271.35</v>
      </c>
      <c r="T45" s="126">
        <f>24813507.76</f>
        <v>24813507.760000002</v>
      </c>
      <c r="U45" s="126">
        <v>12701328.92</v>
      </c>
      <c r="V45" s="126">
        <v>12081376.73</v>
      </c>
      <c r="W45" s="126">
        <f>12704000.97</f>
        <v>12704000.970000001</v>
      </c>
      <c r="X45" s="126">
        <v>12764170.49</v>
      </c>
      <c r="Y45" s="126">
        <v>24753132.02</v>
      </c>
      <c r="Z45" s="127">
        <f>10478749.77</f>
        <v>10478749.77</v>
      </c>
      <c r="AA45" s="128">
        <v>330497840</v>
      </c>
      <c r="AB45" s="7"/>
      <c r="AC45" s="60">
        <f>+D45-AA45</f>
        <v>-8358193.7400000691</v>
      </c>
      <c r="AD45" s="129"/>
    </row>
    <row r="46" spans="1:31" s="24" customFormat="1" ht="25" customHeight="1">
      <c r="A46" s="85" t="s">
        <v>22</v>
      </c>
      <c r="B46" s="130"/>
      <c r="C46" s="131" t="s">
        <v>44</v>
      </c>
      <c r="D46" s="88">
        <f>SUM(F46:$Z$46)</f>
        <v>0</v>
      </c>
      <c r="E46" s="89"/>
      <c r="F46" s="90">
        <v>0</v>
      </c>
      <c r="G46" s="90">
        <v>0</v>
      </c>
      <c r="H46" s="90">
        <v>0</v>
      </c>
      <c r="I46" s="90">
        <v>0</v>
      </c>
      <c r="J46" s="90">
        <v>0</v>
      </c>
      <c r="K46" s="90">
        <v>0</v>
      </c>
      <c r="L46" s="90">
        <v>0</v>
      </c>
      <c r="M46" s="90">
        <v>0</v>
      </c>
      <c r="N46" s="90">
        <v>0</v>
      </c>
      <c r="O46" s="90">
        <v>0</v>
      </c>
      <c r="P46" s="90">
        <v>0</v>
      </c>
      <c r="Q46" s="90">
        <v>0</v>
      </c>
      <c r="R46" s="90">
        <v>0</v>
      </c>
      <c r="S46" s="90">
        <v>0</v>
      </c>
      <c r="T46" s="90">
        <v>0</v>
      </c>
      <c r="U46" s="90">
        <v>0</v>
      </c>
      <c r="V46" s="90">
        <v>0</v>
      </c>
      <c r="W46" s="90">
        <v>0</v>
      </c>
      <c r="X46" s="90">
        <v>0</v>
      </c>
      <c r="Y46" s="90">
        <v>0</v>
      </c>
      <c r="Z46" s="91">
        <v>0</v>
      </c>
      <c r="AA46" s="92">
        <v>0</v>
      </c>
      <c r="AB46" s="7"/>
      <c r="AC46" s="60"/>
      <c r="AD46" s="132"/>
    </row>
    <row r="47" spans="1:31" s="24" customFormat="1" ht="25" customHeight="1">
      <c r="A47" s="85" t="s">
        <v>22</v>
      </c>
      <c r="B47" s="130"/>
      <c r="C47" s="131" t="s">
        <v>45</v>
      </c>
      <c r="D47" s="88">
        <f>SUM(F47:$Z$47)</f>
        <v>0</v>
      </c>
      <c r="E47" s="89"/>
      <c r="F47" s="90">
        <v>0</v>
      </c>
      <c r="G47" s="90">
        <v>0</v>
      </c>
      <c r="H47" s="90">
        <v>0</v>
      </c>
      <c r="I47" s="90">
        <v>0</v>
      </c>
      <c r="J47" s="90">
        <v>0</v>
      </c>
      <c r="K47" s="90">
        <v>0</v>
      </c>
      <c r="L47" s="90">
        <v>0</v>
      </c>
      <c r="M47" s="90">
        <v>0</v>
      </c>
      <c r="N47" s="90">
        <v>0</v>
      </c>
      <c r="O47" s="90">
        <v>0</v>
      </c>
      <c r="P47" s="90">
        <v>0</v>
      </c>
      <c r="Q47" s="90">
        <v>0</v>
      </c>
      <c r="R47" s="90">
        <v>0</v>
      </c>
      <c r="S47" s="90">
        <v>0</v>
      </c>
      <c r="T47" s="90">
        <v>0</v>
      </c>
      <c r="U47" s="90">
        <v>0</v>
      </c>
      <c r="V47" s="90">
        <v>0</v>
      </c>
      <c r="W47" s="90">
        <v>0</v>
      </c>
      <c r="X47" s="90">
        <v>0</v>
      </c>
      <c r="Y47" s="90">
        <v>0</v>
      </c>
      <c r="Z47" s="91">
        <v>0</v>
      </c>
      <c r="AA47" s="92">
        <v>0</v>
      </c>
      <c r="AB47" s="7"/>
      <c r="AC47" s="60"/>
    </row>
    <row r="48" spans="1:31" s="24" customFormat="1" ht="25" customHeight="1">
      <c r="A48" s="18"/>
      <c r="B48" s="123">
        <v>735</v>
      </c>
      <c r="C48" s="59" t="s">
        <v>46</v>
      </c>
      <c r="D48" s="125">
        <f>SUM(F48:$Z$48)</f>
        <v>159612798.36999997</v>
      </c>
      <c r="E48" s="125"/>
      <c r="F48" s="126">
        <f>7917577.95+93014.56-3005.56</f>
        <v>8007586.9500000002</v>
      </c>
      <c r="G48" s="126">
        <f>3519422.72+2593301.2-3500.59</f>
        <v>6109223.3300000001</v>
      </c>
      <c r="H48" s="126">
        <f>3471737.53+2592106.96-2100.32</f>
        <v>6061744.1699999999</v>
      </c>
      <c r="I48" s="126">
        <f>3655609.6+2592106.96-2800.46</f>
        <v>6244916.1000000006</v>
      </c>
      <c r="J48" s="126">
        <f>3638771.55+4612687.96+2667776.21+2592106.98-5601.01</f>
        <v>13505741.689999999</v>
      </c>
      <c r="K48" s="126">
        <f>7401259.13+88595.63-1110.33</f>
        <v>7488744.4299999997</v>
      </c>
      <c r="L48" s="126">
        <f>3561192.85+2690097.4-1124.45</f>
        <v>6250165.7999999998</v>
      </c>
      <c r="M48" s="126">
        <f>3609329.62+2688899.75-4-1374.35</f>
        <v>6296851.0200000005</v>
      </c>
      <c r="N48" s="126">
        <f>3381439.03+2688899.75-1249.4</f>
        <v>6069089.379999999</v>
      </c>
      <c r="O48" s="126">
        <f>11554417.2+2688899.6-1249.4</f>
        <v>14242067.399999999</v>
      </c>
      <c r="P48" s="126">
        <f>5923928.93+68026.84-1405.28</f>
        <v>5990550.4899999993</v>
      </c>
      <c r="Q48" s="126">
        <f>3362652.58+2841273.63-1501.92</f>
        <v>6202424.29</v>
      </c>
      <c r="R48" s="126">
        <f>3291452.71+2839840.42-1501.92</f>
        <v>6129791.21</v>
      </c>
      <c r="S48" s="126">
        <f>3221091.21+2839840.42-1501.92</f>
        <v>6059429.71</v>
      </c>
      <c r="T48" s="126">
        <f>9934314.96+2839839.86-1501.9</f>
        <v>12772652.92</v>
      </c>
      <c r="U48" s="126">
        <f>5804964.93+40584.33</f>
        <v>5845549.2599999998</v>
      </c>
      <c r="V48" s="126">
        <f>2318900.54+3637896.94-2996.14</f>
        <v>5953801.3400000008</v>
      </c>
      <c r="W48" s="126">
        <f>2330221.99+3637022.29-4053.68</f>
        <v>5963190.6000000006</v>
      </c>
      <c r="X48" s="126">
        <f>2169492.08+3637022.7-3524.9</f>
        <v>5802989.8799999999</v>
      </c>
      <c r="Y48" s="126">
        <f>13414975.36+57317.15</f>
        <v>13472292.51</v>
      </c>
      <c r="Z48" s="127">
        <f>1324499.05+3819496.84</f>
        <v>5143995.8899999997</v>
      </c>
      <c r="AA48" s="46">
        <v>158885108</v>
      </c>
      <c r="AB48" s="7"/>
      <c r="AC48" s="60">
        <f>+D48-AA48</f>
        <v>727690.36999997497</v>
      </c>
    </row>
    <row r="49" spans="1:29" s="24" customFormat="1" ht="25" customHeight="1">
      <c r="A49" s="85" t="s">
        <v>22</v>
      </c>
      <c r="B49" s="130"/>
      <c r="C49" s="131" t="s">
        <v>47</v>
      </c>
      <c r="D49" s="88">
        <f>SUM(F49:$Z$49)</f>
        <v>47525086.679999992</v>
      </c>
      <c r="E49" s="89"/>
      <c r="F49" s="90">
        <f>93014.56-3005.56</f>
        <v>90009</v>
      </c>
      <c r="G49" s="90">
        <f>2593301.2-3500.59</f>
        <v>2589800.6100000003</v>
      </c>
      <c r="H49" s="90">
        <f>2592106.96-2100.32</f>
        <v>2590006.64</v>
      </c>
      <c r="I49" s="90">
        <f>2592106.96-2800.46</f>
        <v>2589306.5</v>
      </c>
      <c r="J49" s="90">
        <f>2592106.98-5601.01</f>
        <v>2586505.9700000002</v>
      </c>
      <c r="K49" s="90">
        <f>88595.63-1110.33</f>
        <v>87485.3</v>
      </c>
      <c r="L49" s="90">
        <f>2690097.4-1124.45</f>
        <v>2688972.9499999997</v>
      </c>
      <c r="M49" s="90">
        <f>2688899.75-1374.35</f>
        <v>2687525.4</v>
      </c>
      <c r="N49" s="90">
        <f>2688899.75-1249.4</f>
        <v>2687650.35</v>
      </c>
      <c r="O49" s="90">
        <f>2688899.6-1249.4</f>
        <v>2687650.2</v>
      </c>
      <c r="P49" s="90">
        <f>68026.84-1405.28</f>
        <v>66621.56</v>
      </c>
      <c r="Q49" s="90">
        <f>2841273.63-1501.92</f>
        <v>2839771.71</v>
      </c>
      <c r="R49" s="90">
        <f>2839840.42-1501.92</f>
        <v>2838338.5</v>
      </c>
      <c r="S49" s="90">
        <f>2839840.42-1501.92</f>
        <v>2838338.5</v>
      </c>
      <c r="T49" s="90">
        <f>2839839.86-1501.9</f>
        <v>2838337.96</v>
      </c>
      <c r="U49" s="90">
        <v>40584.33</v>
      </c>
      <c r="V49" s="90">
        <f>3637896.94-2996.14</f>
        <v>3634900.8</v>
      </c>
      <c r="W49" s="90">
        <f>3637022.29-4053.68</f>
        <v>3632968.61</v>
      </c>
      <c r="X49" s="90">
        <f>3637022.7-3524.9</f>
        <v>3633497.8000000003</v>
      </c>
      <c r="Y49" s="90">
        <v>57317.15</v>
      </c>
      <c r="Z49" s="91">
        <v>3819496.84</v>
      </c>
      <c r="AA49" s="92"/>
      <c r="AB49" s="7"/>
      <c r="AC49" s="60"/>
    </row>
    <row r="50" spans="1:29" s="24" customFormat="1" ht="25" customHeight="1">
      <c r="A50" s="18"/>
      <c r="B50" s="123">
        <v>723</v>
      </c>
      <c r="C50" s="59" t="s">
        <v>48</v>
      </c>
      <c r="D50" s="125">
        <f>SUM(F50:$Z$50)</f>
        <v>112954.34999999999</v>
      </c>
      <c r="E50" s="125"/>
      <c r="F50" s="82">
        <v>16161.94</v>
      </c>
      <c r="G50" s="82">
        <v>3546.78</v>
      </c>
      <c r="H50" s="82">
        <v>3546.78</v>
      </c>
      <c r="I50" s="82">
        <v>3546.78</v>
      </c>
      <c r="J50" s="82">
        <f>3546.78+3546.78+3547.1</f>
        <v>10640.66</v>
      </c>
      <c r="K50" s="82">
        <v>3432.39</v>
      </c>
      <c r="L50" s="82">
        <v>3432.39</v>
      </c>
      <c r="M50" s="82">
        <v>3432.39</v>
      </c>
      <c r="N50" s="82">
        <v>3432.39</v>
      </c>
      <c r="O50" s="82">
        <v>10297.17</v>
      </c>
      <c r="P50" s="82">
        <v>3432.39</v>
      </c>
      <c r="Q50" s="82">
        <v>3432</v>
      </c>
      <c r="R50" s="82">
        <v>3432.39</v>
      </c>
      <c r="S50" s="82">
        <v>3432</v>
      </c>
      <c r="T50" s="82">
        <v>10297.17</v>
      </c>
      <c r="U50" s="82">
        <v>3432.39</v>
      </c>
      <c r="V50" s="82">
        <v>3432.39</v>
      </c>
      <c r="W50" s="82">
        <v>3432</v>
      </c>
      <c r="X50" s="82">
        <v>3432.39</v>
      </c>
      <c r="Y50" s="82">
        <v>10297.17</v>
      </c>
      <c r="Z50" s="127">
        <v>3432.39</v>
      </c>
      <c r="AA50" s="46">
        <v>112948</v>
      </c>
      <c r="AB50" s="7"/>
      <c r="AC50" s="60">
        <f>+D50-AA50</f>
        <v>6.3499999999912689</v>
      </c>
    </row>
    <row r="51" spans="1:29" s="24" customFormat="1" ht="25" customHeight="1">
      <c r="A51" s="18"/>
      <c r="B51" s="123" t="s">
        <v>49</v>
      </c>
      <c r="C51" s="79" t="s">
        <v>50</v>
      </c>
      <c r="D51" s="80">
        <f>SUM(F51:$Z$51)</f>
        <v>2140034.64</v>
      </c>
      <c r="E51" s="81"/>
      <c r="F51" s="82">
        <v>500</v>
      </c>
      <c r="G51" s="82">
        <v>500</v>
      </c>
      <c r="H51" s="82">
        <v>500</v>
      </c>
      <c r="I51" s="82">
        <v>500</v>
      </c>
      <c r="J51" s="82">
        <f>625606.92+500+500</f>
        <v>626606.92000000004</v>
      </c>
      <c r="K51" s="82">
        <v>-2500</v>
      </c>
      <c r="L51" s="82">
        <v>0</v>
      </c>
      <c r="M51" s="82">
        <v>0</v>
      </c>
      <c r="N51" s="82">
        <v>0</v>
      </c>
      <c r="O51" s="82">
        <f>578473.1-720</f>
        <v>577753.1</v>
      </c>
      <c r="P51" s="82">
        <v>0</v>
      </c>
      <c r="Q51" s="82">
        <f>6000-1080</f>
        <v>4920</v>
      </c>
      <c r="R51" s="82">
        <v>6000</v>
      </c>
      <c r="S51" s="82">
        <v>6000</v>
      </c>
      <c r="T51" s="82">
        <v>342083.3</v>
      </c>
      <c r="U51" s="82">
        <v>6000</v>
      </c>
      <c r="V51" s="82">
        <v>6000</v>
      </c>
      <c r="W51" s="82">
        <v>6000</v>
      </c>
      <c r="X51" s="82">
        <v>6000</v>
      </c>
      <c r="Y51" s="82">
        <f>528302.36</f>
        <v>528302.36</v>
      </c>
      <c r="Z51" s="83">
        <v>24868.959999999999</v>
      </c>
      <c r="AA51" s="84">
        <v>3600000</v>
      </c>
      <c r="AB51" s="7"/>
      <c r="AC51" s="60">
        <f>+D51-AA51</f>
        <v>-1459965.3599999999</v>
      </c>
    </row>
    <row r="52" spans="1:29" s="24" customFormat="1" ht="25" customHeight="1">
      <c r="A52" s="18"/>
      <c r="B52" s="123">
        <v>717</v>
      </c>
      <c r="C52" s="59" t="s">
        <v>51</v>
      </c>
      <c r="D52" s="125">
        <f>SUM(F52:$Z$52)</f>
        <v>3014143.05</v>
      </c>
      <c r="E52" s="125"/>
      <c r="F52" s="126">
        <v>0</v>
      </c>
      <c r="G52" s="126">
        <v>0</v>
      </c>
      <c r="H52" s="126">
        <v>0</v>
      </c>
      <c r="I52" s="126">
        <v>0</v>
      </c>
      <c r="J52" s="126">
        <v>0</v>
      </c>
      <c r="K52" s="126">
        <v>0</v>
      </c>
      <c r="L52" s="126">
        <v>0</v>
      </c>
      <c r="M52" s="126">
        <v>0</v>
      </c>
      <c r="N52" s="126">
        <v>0</v>
      </c>
      <c r="O52" s="126">
        <v>0</v>
      </c>
      <c r="P52" s="126">
        <v>3014143.05</v>
      </c>
      <c r="Q52" s="126">
        <v>0</v>
      </c>
      <c r="R52" s="126">
        <v>0</v>
      </c>
      <c r="S52" s="126">
        <v>0</v>
      </c>
      <c r="T52" s="126">
        <v>0</v>
      </c>
      <c r="U52" s="126">
        <v>0</v>
      </c>
      <c r="V52" s="126">
        <v>0</v>
      </c>
      <c r="W52" s="126">
        <v>0</v>
      </c>
      <c r="X52" s="126">
        <v>0</v>
      </c>
      <c r="Y52" s="126">
        <v>0</v>
      </c>
      <c r="Z52" s="127">
        <v>0</v>
      </c>
      <c r="AA52" s="46">
        <v>3014143</v>
      </c>
      <c r="AB52" s="7"/>
      <c r="AC52" s="35" t="s">
        <v>52</v>
      </c>
    </row>
    <row r="53" spans="1:29" s="24" customFormat="1" ht="25" customHeight="1">
      <c r="A53" s="18"/>
      <c r="B53" s="123">
        <v>727</v>
      </c>
      <c r="C53" s="59" t="s">
        <v>53</v>
      </c>
      <c r="D53" s="125">
        <f>SUM(F53:$Z$53)</f>
        <v>516962.54</v>
      </c>
      <c r="E53" s="125"/>
      <c r="F53" s="126">
        <v>47540.84</v>
      </c>
      <c r="G53" s="126">
        <v>0</v>
      </c>
      <c r="H53" s="126">
        <v>0</v>
      </c>
      <c r="I53" s="126">
        <v>0</v>
      </c>
      <c r="J53" s="126">
        <v>0</v>
      </c>
      <c r="K53" s="126">
        <v>0</v>
      </c>
      <c r="L53" s="126">
        <v>0</v>
      </c>
      <c r="M53" s="126">
        <v>0</v>
      </c>
      <c r="N53" s="126">
        <v>0</v>
      </c>
      <c r="O53" s="126">
        <v>0</v>
      </c>
      <c r="P53" s="126">
        <f>23332.11+139586.07+13958.03</f>
        <v>176876.21</v>
      </c>
      <c r="Q53" s="126">
        <v>0</v>
      </c>
      <c r="R53" s="126">
        <v>0</v>
      </c>
      <c r="S53" s="126">
        <v>0</v>
      </c>
      <c r="T53" s="126">
        <v>0</v>
      </c>
      <c r="U53" s="126">
        <v>45334.43</v>
      </c>
      <c r="V53" s="126">
        <v>0</v>
      </c>
      <c r="W53" s="126">
        <v>0</v>
      </c>
      <c r="X53" s="126">
        <v>0</v>
      </c>
      <c r="Y53" s="126">
        <v>49684.22</v>
      </c>
      <c r="Z53" s="127">
        <f>158327.32+4968.42+39199.1-4968</f>
        <v>197526.84000000003</v>
      </c>
      <c r="AA53" s="46">
        <v>1708111</v>
      </c>
      <c r="AB53" s="7"/>
      <c r="AC53" s="60">
        <f t="shared" ref="AC53:AC60" si="11">+D53-AA53</f>
        <v>-1191148.46</v>
      </c>
    </row>
    <row r="54" spans="1:29" s="24" customFormat="1" ht="25" customHeight="1">
      <c r="A54" s="18"/>
      <c r="B54" s="123">
        <v>715</v>
      </c>
      <c r="C54" s="79" t="s">
        <v>54</v>
      </c>
      <c r="D54" s="80">
        <f>SUM(F54:$Z$54)</f>
        <v>829106.22</v>
      </c>
      <c r="E54" s="81"/>
      <c r="F54" s="126">
        <v>0</v>
      </c>
      <c r="G54" s="126">
        <v>123932.08</v>
      </c>
      <c r="H54" s="126">
        <v>0</v>
      </c>
      <c r="I54" s="126">
        <v>0</v>
      </c>
      <c r="J54" s="126">
        <v>0</v>
      </c>
      <c r="K54" s="126">
        <v>0</v>
      </c>
      <c r="L54" s="126">
        <v>0</v>
      </c>
      <c r="M54" s="126">
        <v>0</v>
      </c>
      <c r="N54" s="126">
        <v>0</v>
      </c>
      <c r="O54" s="126">
        <v>0</v>
      </c>
      <c r="P54" s="126">
        <v>0</v>
      </c>
      <c r="Q54" s="126">
        <v>26815.5</v>
      </c>
      <c r="R54" s="126">
        <v>0</v>
      </c>
      <c r="S54" s="126">
        <v>0</v>
      </c>
      <c r="T54" s="126">
        <v>158524.17000000001</v>
      </c>
      <c r="U54" s="126">
        <v>0</v>
      </c>
      <c r="V54" s="126">
        <v>519834.47</v>
      </c>
      <c r="W54" s="126">
        <v>0</v>
      </c>
      <c r="X54" s="126">
        <v>0</v>
      </c>
      <c r="Y54" s="126">
        <v>0</v>
      </c>
      <c r="Z54" s="83">
        <v>0</v>
      </c>
      <c r="AA54" s="84">
        <v>800000</v>
      </c>
      <c r="AB54" s="7"/>
      <c r="AC54" s="60">
        <f t="shared" si="11"/>
        <v>29106.219999999972</v>
      </c>
    </row>
    <row r="55" spans="1:29" s="24" customFormat="1" ht="25" customHeight="1">
      <c r="A55" s="18"/>
      <c r="B55" s="123" t="s">
        <v>55</v>
      </c>
      <c r="C55" s="79" t="s">
        <v>56</v>
      </c>
      <c r="D55" s="80">
        <f>SUM(F55:$Z$55)</f>
        <v>974755.63299999991</v>
      </c>
      <c r="E55" s="81"/>
      <c r="F55" s="126">
        <f>42055.75+7284.47+493.77-3</f>
        <v>49830.99</v>
      </c>
      <c r="G55" s="126">
        <f>55613.66+7293.19+786.98</f>
        <v>63693.830000000009</v>
      </c>
      <c r="H55" s="126">
        <f>101939.65+4074.42+861.1</f>
        <v>106875.17</v>
      </c>
      <c r="I55" s="126">
        <f>62651.29+1964.18+708.5</f>
        <v>65323.97</v>
      </c>
      <c r="J55" s="126">
        <f>46940.74+1830.11+592.96+1</f>
        <v>49364.81</v>
      </c>
      <c r="K55" s="126">
        <f>39742.09+1449.7+491.59-5-2</f>
        <v>41676.37999999999</v>
      </c>
      <c r="L55" s="126">
        <f>44896.45+1403.92+606.04-1</f>
        <v>46905.409999999996</v>
      </c>
      <c r="M55" s="126">
        <f>71545.66+1342.88+834.94</f>
        <v>73723.48000000001</v>
      </c>
      <c r="N55" s="126">
        <f>40556.39+957.02+549.36</f>
        <v>42062.77</v>
      </c>
      <c r="O55" s="126">
        <f>31483.4+958.11+443.63</f>
        <v>32885.14</v>
      </c>
      <c r="P55" s="126">
        <f>33354.75+1075.83+358.61</f>
        <v>34789.19</v>
      </c>
      <c r="Q55" s="126">
        <f>30324.5+1227.34+267.05</f>
        <v>31818.89</v>
      </c>
      <c r="R55" s="126">
        <f>58732.93+1633.91+601.68</f>
        <v>60968.520000000004</v>
      </c>
      <c r="S55" s="126">
        <f>38329.21+1165.21+346.62+1</f>
        <v>39842.04</v>
      </c>
      <c r="T55" s="126">
        <f>31833.73+1716.75+285.58</f>
        <v>33836.06</v>
      </c>
      <c r="U55" s="126">
        <f>28950.19+1795.253+246.34</f>
        <v>30991.782999999999</v>
      </c>
      <c r="V55" s="126">
        <f>31483.74+2624.72+311.74-3</f>
        <v>34417.199999999997</v>
      </c>
      <c r="W55" s="126">
        <f>52473.85+4545.3+364.05-7</f>
        <v>57376.200000000004</v>
      </c>
      <c r="X55" s="126">
        <f>28402.54+4430.85+194.02-3</f>
        <v>33024.409999999996</v>
      </c>
      <c r="Y55" s="126">
        <f>10025.15+1330.89+64.31+1</f>
        <v>11421.349999999999</v>
      </c>
      <c r="Z55" s="83">
        <f>30359.02+3307.06+265.96-4</f>
        <v>33928.04</v>
      </c>
      <c r="AA55" s="84">
        <v>1068110.5900000001</v>
      </c>
      <c r="AB55" s="7"/>
      <c r="AC55" s="60">
        <f t="shared" si="11"/>
        <v>-93354.95700000017</v>
      </c>
    </row>
    <row r="56" spans="1:29" s="24" customFormat="1" ht="25" customHeight="1">
      <c r="A56" s="18"/>
      <c r="B56" s="123" t="s">
        <v>57</v>
      </c>
      <c r="C56" s="79" t="s">
        <v>58</v>
      </c>
      <c r="D56" s="80">
        <f>SUM(F56:$Z$56)</f>
        <v>1471083.1400000001</v>
      </c>
      <c r="E56" s="81"/>
      <c r="F56" s="126">
        <v>0</v>
      </c>
      <c r="G56" s="126">
        <v>1098.72</v>
      </c>
      <c r="H56" s="126">
        <v>0</v>
      </c>
      <c r="I56" s="126">
        <v>0</v>
      </c>
      <c r="J56" s="126">
        <v>0</v>
      </c>
      <c r="K56" s="126">
        <v>0</v>
      </c>
      <c r="L56" s="126">
        <v>0</v>
      </c>
      <c r="M56" s="126">
        <f>592358.81+867666.05+3643.9+108.84</f>
        <v>1463777.6</v>
      </c>
      <c r="N56" s="126">
        <v>0</v>
      </c>
      <c r="O56" s="126">
        <v>0</v>
      </c>
      <c r="P56" s="126">
        <v>0</v>
      </c>
      <c r="Q56" s="126">
        <v>190.77</v>
      </c>
      <c r="R56" s="126">
        <v>0</v>
      </c>
      <c r="S56" s="126">
        <v>0</v>
      </c>
      <c r="T56" s="126">
        <v>1407.48</v>
      </c>
      <c r="U56" s="126">
        <v>0</v>
      </c>
      <c r="V56" s="126">
        <v>4608.57</v>
      </c>
      <c r="W56" s="126">
        <v>0</v>
      </c>
      <c r="X56" s="126">
        <v>0</v>
      </c>
      <c r="Y56" s="126">
        <v>0</v>
      </c>
      <c r="Z56" s="83">
        <v>0</v>
      </c>
      <c r="AA56" s="84">
        <v>2208230</v>
      </c>
      <c r="AB56" s="7"/>
      <c r="AC56" s="60">
        <f t="shared" si="11"/>
        <v>-737146.85999999987</v>
      </c>
    </row>
    <row r="57" spans="1:29" s="24" customFormat="1" ht="25" customHeight="1">
      <c r="A57" s="18"/>
      <c r="B57" s="123">
        <v>740</v>
      </c>
      <c r="C57" s="79" t="s">
        <v>59</v>
      </c>
      <c r="D57" s="80">
        <f>SUM(F$57:$Z57)</f>
        <v>353313</v>
      </c>
      <c r="E57" s="81"/>
      <c r="F57" s="126">
        <v>2745</v>
      </c>
      <c r="G57" s="126">
        <v>8070</v>
      </c>
      <c r="H57" s="126">
        <v>3378</v>
      </c>
      <c r="I57" s="126">
        <v>3096</v>
      </c>
      <c r="J57" s="126">
        <v>3189</v>
      </c>
      <c r="K57" s="126">
        <v>2763</v>
      </c>
      <c r="L57" s="126">
        <v>9078</v>
      </c>
      <c r="M57" s="126">
        <v>3864</v>
      </c>
      <c r="N57" s="126">
        <v>3450</v>
      </c>
      <c r="O57" s="126">
        <f>3264+240810</f>
        <v>244074</v>
      </c>
      <c r="P57" s="126">
        <v>2997</v>
      </c>
      <c r="Q57" s="126">
        <f>12300+8247+351</f>
        <v>20898</v>
      </c>
      <c r="R57" s="126">
        <v>4194</v>
      </c>
      <c r="S57" s="126">
        <v>3972</v>
      </c>
      <c r="T57" s="126">
        <v>3411</v>
      </c>
      <c r="U57" s="126">
        <v>2976</v>
      </c>
      <c r="V57" s="126">
        <v>10029</v>
      </c>
      <c r="W57" s="126">
        <v>4425</v>
      </c>
      <c r="X57" s="126">
        <v>0</v>
      </c>
      <c r="Y57" s="126">
        <v>8658</v>
      </c>
      <c r="Z57" s="83">
        <v>8046</v>
      </c>
      <c r="AA57" s="84">
        <v>0</v>
      </c>
      <c r="AB57" s="7"/>
      <c r="AC57" s="60">
        <f t="shared" si="11"/>
        <v>353313</v>
      </c>
    </row>
    <row r="58" spans="1:29" s="24" customFormat="1" ht="25" customHeight="1">
      <c r="A58" s="18"/>
      <c r="B58" s="123">
        <v>734</v>
      </c>
      <c r="C58" s="59" t="s">
        <v>60</v>
      </c>
      <c r="D58" s="37">
        <f>SUM(F58:$Z$58)</f>
        <v>898299.58000000007</v>
      </c>
      <c r="E58" s="38"/>
      <c r="F58" s="126">
        <v>0</v>
      </c>
      <c r="G58" s="126">
        <v>0</v>
      </c>
      <c r="H58" s="126">
        <v>0</v>
      </c>
      <c r="I58" s="126">
        <v>0</v>
      </c>
      <c r="J58" s="126">
        <v>405131.86000000004</v>
      </c>
      <c r="K58" s="126">
        <v>0</v>
      </c>
      <c r="L58" s="126">
        <v>0</v>
      </c>
      <c r="M58" s="126">
        <v>0</v>
      </c>
      <c r="N58" s="126">
        <v>0</v>
      </c>
      <c r="O58" s="126">
        <v>0</v>
      </c>
      <c r="P58" s="126">
        <v>0</v>
      </c>
      <c r="Q58" s="126">
        <v>0</v>
      </c>
      <c r="R58" s="126">
        <v>0</v>
      </c>
      <c r="S58" s="126">
        <v>0</v>
      </c>
      <c r="T58" s="126">
        <v>0</v>
      </c>
      <c r="U58" s="126">
        <v>493167.72</v>
      </c>
      <c r="V58" s="126">
        <v>0</v>
      </c>
      <c r="W58" s="126">
        <v>0</v>
      </c>
      <c r="X58" s="126">
        <v>0</v>
      </c>
      <c r="Y58" s="126">
        <v>0</v>
      </c>
      <c r="Z58" s="127">
        <v>0</v>
      </c>
      <c r="AA58" s="46">
        <v>900000</v>
      </c>
      <c r="AB58" s="7"/>
      <c r="AC58" s="60">
        <f t="shared" si="11"/>
        <v>-1700.4199999999255</v>
      </c>
    </row>
    <row r="59" spans="1:29" s="24" customFormat="1" ht="25" customHeight="1">
      <c r="A59" s="18"/>
      <c r="B59" s="133" t="s">
        <v>61</v>
      </c>
      <c r="C59" s="79" t="s">
        <v>62</v>
      </c>
      <c r="D59" s="80">
        <f>SUM(F59:$Z$59)</f>
        <v>2651531.36</v>
      </c>
      <c r="E59" s="81"/>
      <c r="F59" s="126">
        <v>0</v>
      </c>
      <c r="G59" s="126">
        <v>0</v>
      </c>
      <c r="H59" s="126">
        <v>0</v>
      </c>
      <c r="I59" s="126">
        <f>1044613.66+507044.53</f>
        <v>1551658.19</v>
      </c>
      <c r="J59" s="126">
        <f>470.17+192</f>
        <v>662.17000000000007</v>
      </c>
      <c r="K59" s="126">
        <v>111598.85</v>
      </c>
      <c r="L59" s="126">
        <v>0</v>
      </c>
      <c r="M59" s="126">
        <v>0</v>
      </c>
      <c r="N59" s="126">
        <f>63910.16+5</f>
        <v>63915.16</v>
      </c>
      <c r="O59" s="126">
        <f>4081.75+473</f>
        <v>4554.75</v>
      </c>
      <c r="P59" s="126">
        <v>3176.88</v>
      </c>
      <c r="Q59" s="126">
        <f>12300+5</f>
        <v>12305</v>
      </c>
      <c r="R59" s="126">
        <v>0</v>
      </c>
      <c r="S59" s="126">
        <v>-12300</v>
      </c>
      <c r="T59" s="126">
        <f>1294.27+222</f>
        <v>1516.27</v>
      </c>
      <c r="U59" s="126">
        <v>0</v>
      </c>
      <c r="V59" s="126">
        <v>0</v>
      </c>
      <c r="W59" s="126">
        <v>0</v>
      </c>
      <c r="X59" s="126">
        <v>0</v>
      </c>
      <c r="Y59" s="126">
        <v>110</v>
      </c>
      <c r="Z59" s="83">
        <f>211216.6+247295.4+455822.09</f>
        <v>914334.09000000008</v>
      </c>
      <c r="AA59" s="84">
        <v>2061000</v>
      </c>
      <c r="AB59" s="7"/>
      <c r="AC59" s="60">
        <f t="shared" si="11"/>
        <v>590531.35999999987</v>
      </c>
    </row>
    <row r="60" spans="1:29" s="24" customFormat="1" ht="25" customHeight="1" thickBot="1">
      <c r="A60" s="18"/>
      <c r="B60" s="123"/>
      <c r="C60" s="61" t="s">
        <v>63</v>
      </c>
      <c r="D60" s="32">
        <f>SUM(F60:$Z$60)</f>
        <v>12237333.77</v>
      </c>
      <c r="E60" s="33"/>
      <c r="F60" s="134">
        <f>58545.37+110000</f>
        <v>168545.37</v>
      </c>
      <c r="G60" s="134">
        <f>17684.62</f>
        <v>17684.62</v>
      </c>
      <c r="H60" s="134">
        <f>5395427.29-110000+14141.27+3694.55+203638.61-58545.37+57001.55+313937.6+500120.41-17684.62</f>
        <v>6301731.2899999991</v>
      </c>
      <c r="I60" s="134">
        <v>0</v>
      </c>
      <c r="J60" s="134">
        <v>-230375.64</v>
      </c>
      <c r="K60" s="134">
        <f>49732.24+43876.71</f>
        <v>93608.95</v>
      </c>
      <c r="L60" s="134">
        <v>-43876.71</v>
      </c>
      <c r="M60" s="134">
        <v>0</v>
      </c>
      <c r="N60" s="134">
        <v>0</v>
      </c>
      <c r="O60" s="134">
        <v>-49732.24</v>
      </c>
      <c r="P60" s="134">
        <v>0</v>
      </c>
      <c r="Q60" s="134">
        <v>0</v>
      </c>
      <c r="R60" s="134">
        <v>0</v>
      </c>
      <c r="S60" s="134">
        <f>5057350.05+5219.91+3840.64+117967.5+795369+1.03</f>
        <v>5979748.1299999999</v>
      </c>
      <c r="T60" s="134">
        <v>0</v>
      </c>
      <c r="U60" s="134">
        <v>0</v>
      </c>
      <c r="V60" s="134">
        <v>0</v>
      </c>
      <c r="W60" s="134">
        <v>0</v>
      </c>
      <c r="X60" s="134">
        <v>0</v>
      </c>
      <c r="Y60" s="134">
        <v>0</v>
      </c>
      <c r="Z60" s="135">
        <v>0</v>
      </c>
      <c r="AA60" s="34">
        <v>5000000</v>
      </c>
      <c r="AB60" s="7"/>
      <c r="AC60" s="60">
        <f t="shared" si="11"/>
        <v>7237333.7699999996</v>
      </c>
    </row>
    <row r="61" spans="1:29" s="141" customFormat="1" ht="25" customHeight="1" thickBot="1">
      <c r="A61" s="136"/>
      <c r="B61" s="2"/>
      <c r="C61" s="137"/>
      <c r="D61" s="138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40"/>
      <c r="Z61" s="140"/>
      <c r="AA61" s="139"/>
      <c r="AB61" s="7"/>
      <c r="AC61" s="60"/>
    </row>
    <row r="62" spans="1:29" s="30" customFormat="1" ht="25" customHeight="1">
      <c r="A62" s="25"/>
      <c r="B62" s="2"/>
      <c r="C62" s="56" t="s">
        <v>64</v>
      </c>
      <c r="D62" s="57">
        <f>SUM(D63:D78)-D64-D65-D67</f>
        <v>494081369.86300021</v>
      </c>
      <c r="E62" s="57"/>
      <c r="F62" s="57">
        <f>SUM(F63:F78)-F64-F65-F67</f>
        <v>26687746.149999999</v>
      </c>
      <c r="G62" s="57">
        <f t="shared" ref="G62:Z62" si="12">SUM(G63:G78)-G64-G65-G67</f>
        <v>18623639.629999999</v>
      </c>
      <c r="H62" s="57">
        <f t="shared" si="12"/>
        <v>17821285.009999998</v>
      </c>
      <c r="I62" s="57">
        <f t="shared" si="12"/>
        <v>17072686.140000004</v>
      </c>
      <c r="J62" s="57">
        <f t="shared" si="12"/>
        <v>51917324.399999999</v>
      </c>
      <c r="K62" s="57">
        <f t="shared" si="12"/>
        <v>23664148.050000001</v>
      </c>
      <c r="L62" s="57">
        <f t="shared" si="12"/>
        <v>17138751.879999999</v>
      </c>
      <c r="M62" s="57">
        <f t="shared" si="12"/>
        <v>23297482.150000002</v>
      </c>
      <c r="N62" s="57">
        <f t="shared" si="12"/>
        <v>19274753.82</v>
      </c>
      <c r="O62" s="57">
        <f t="shared" si="12"/>
        <v>41407803.560000002</v>
      </c>
      <c r="P62" s="57">
        <f t="shared" si="12"/>
        <v>22218143.790000003</v>
      </c>
      <c r="Q62" s="57">
        <f t="shared" si="12"/>
        <v>19043594.699999999</v>
      </c>
      <c r="R62" s="57">
        <f t="shared" si="12"/>
        <v>19349077.48</v>
      </c>
      <c r="S62" s="57">
        <f t="shared" si="12"/>
        <v>25590395.229999997</v>
      </c>
      <c r="T62" s="57">
        <f t="shared" si="12"/>
        <v>34958300.32</v>
      </c>
      <c r="U62" s="57">
        <f t="shared" si="12"/>
        <v>14882101.632999999</v>
      </c>
      <c r="V62" s="57">
        <f t="shared" si="12"/>
        <v>23330469.020000003</v>
      </c>
      <c r="W62" s="57">
        <f t="shared" si="12"/>
        <v>21447069.77</v>
      </c>
      <c r="X62" s="57">
        <f t="shared" si="12"/>
        <v>18609617.170000002</v>
      </c>
      <c r="Y62" s="57">
        <f t="shared" si="12"/>
        <v>17228502.970000006</v>
      </c>
      <c r="Z62" s="77">
        <f t="shared" si="12"/>
        <v>20518476.989999998</v>
      </c>
      <c r="AA62" s="58"/>
      <c r="AB62" s="7"/>
      <c r="AC62" s="60"/>
    </row>
    <row r="63" spans="1:29" s="24" customFormat="1" ht="25" customHeight="1">
      <c r="A63" s="62"/>
      <c r="B63" s="2"/>
      <c r="C63" s="59" t="s">
        <v>43</v>
      </c>
      <c r="D63" s="37">
        <f>SUM(F63:$Z$63)</f>
        <v>313395571.86000007</v>
      </c>
      <c r="E63" s="38"/>
      <c r="F63" s="126">
        <f>(-E81+F45)*F$95</f>
        <v>16510132.060000001</v>
      </c>
      <c r="G63" s="126">
        <f>(-F81+G45)*G$95</f>
        <v>12295890.27</v>
      </c>
      <c r="H63" s="126">
        <v>7772017.2800000003</v>
      </c>
      <c r="I63" s="126">
        <v>10528053.01</v>
      </c>
      <c r="J63" s="126">
        <f t="shared" ref="J63:X63" si="13">(-I81+J45)*J$95</f>
        <v>33793447.93</v>
      </c>
      <c r="K63" s="126">
        <f t="shared" si="13"/>
        <v>15924824.050000001</v>
      </c>
      <c r="L63" s="126">
        <v>11499427.050000001</v>
      </c>
      <c r="M63" s="126">
        <f t="shared" si="13"/>
        <v>14829453.66</v>
      </c>
      <c r="N63" s="126">
        <f t="shared" si="13"/>
        <v>13092804.119999999</v>
      </c>
      <c r="O63" s="126">
        <f t="shared" si="13"/>
        <v>26345904.239999998</v>
      </c>
      <c r="P63" s="126">
        <f t="shared" si="13"/>
        <v>12992178.58</v>
      </c>
      <c r="Q63" s="126">
        <f t="shared" si="13"/>
        <v>12740790.25</v>
      </c>
      <c r="R63" s="126">
        <f t="shared" si="13"/>
        <v>13144691.359999999</v>
      </c>
      <c r="S63" s="126">
        <f t="shared" si="13"/>
        <v>13510271.35</v>
      </c>
      <c r="T63" s="126">
        <v>22828197.329999998</v>
      </c>
      <c r="U63" s="126">
        <v>9606107.7699999996</v>
      </c>
      <c r="V63" s="126">
        <v>15349701.800000001</v>
      </c>
      <c r="W63" s="126">
        <f t="shared" si="13"/>
        <v>14516206.970000001</v>
      </c>
      <c r="X63" s="126">
        <f t="shared" si="13"/>
        <v>12764170.49</v>
      </c>
      <c r="Y63" s="126">
        <v>10914816.42</v>
      </c>
      <c r="Z63" s="127">
        <v>12436485.869999999</v>
      </c>
      <c r="AA63" s="46"/>
      <c r="AB63" s="7"/>
      <c r="AC63" s="60"/>
    </row>
    <row r="64" spans="1:29" s="24" customFormat="1" ht="25" customHeight="1">
      <c r="A64" s="142" t="s">
        <v>22</v>
      </c>
      <c r="B64" s="99"/>
      <c r="C64" s="131" t="s">
        <v>65</v>
      </c>
      <c r="D64" s="88">
        <f>SUM(F64:$Z$64)</f>
        <v>0</v>
      </c>
      <c r="E64" s="89"/>
      <c r="F64" s="90">
        <f t="shared" ref="F64:Z71" si="14">(-E82+F46)*F$95</f>
        <v>0</v>
      </c>
      <c r="G64" s="90">
        <f t="shared" si="14"/>
        <v>0</v>
      </c>
      <c r="H64" s="90">
        <f t="shared" si="14"/>
        <v>0</v>
      </c>
      <c r="I64" s="90">
        <f t="shared" si="14"/>
        <v>0</v>
      </c>
      <c r="J64" s="90">
        <f t="shared" si="14"/>
        <v>0</v>
      </c>
      <c r="K64" s="90">
        <f t="shared" si="14"/>
        <v>0</v>
      </c>
      <c r="L64" s="90">
        <f t="shared" si="14"/>
        <v>0</v>
      </c>
      <c r="M64" s="90">
        <f t="shared" si="14"/>
        <v>0</v>
      </c>
      <c r="N64" s="90">
        <f t="shared" si="14"/>
        <v>0</v>
      </c>
      <c r="O64" s="90">
        <f t="shared" si="14"/>
        <v>0</v>
      </c>
      <c r="P64" s="90">
        <f t="shared" si="14"/>
        <v>0</v>
      </c>
      <c r="Q64" s="90">
        <f t="shared" si="14"/>
        <v>0</v>
      </c>
      <c r="R64" s="90">
        <f t="shared" si="14"/>
        <v>0</v>
      </c>
      <c r="S64" s="90">
        <f t="shared" si="14"/>
        <v>0</v>
      </c>
      <c r="T64" s="90">
        <f t="shared" si="14"/>
        <v>0</v>
      </c>
      <c r="U64" s="90">
        <f t="shared" si="14"/>
        <v>0</v>
      </c>
      <c r="V64" s="90">
        <f t="shared" si="14"/>
        <v>0</v>
      </c>
      <c r="W64" s="90">
        <f t="shared" si="14"/>
        <v>0</v>
      </c>
      <c r="X64" s="90">
        <f t="shared" si="14"/>
        <v>0</v>
      </c>
      <c r="Y64" s="90">
        <f t="shared" si="14"/>
        <v>0</v>
      </c>
      <c r="Z64" s="91">
        <f t="shared" si="14"/>
        <v>0</v>
      </c>
      <c r="AA64" s="92"/>
      <c r="AB64" s="7"/>
      <c r="AC64" s="60"/>
    </row>
    <row r="65" spans="1:29" s="24" customFormat="1" ht="25" customHeight="1">
      <c r="A65" s="142" t="s">
        <v>22</v>
      </c>
      <c r="B65" s="86"/>
      <c r="C65" s="131" t="s">
        <v>45</v>
      </c>
      <c r="D65" s="88">
        <f>SUM(F65:$Z$65)</f>
        <v>0</v>
      </c>
      <c r="E65" s="89"/>
      <c r="F65" s="90">
        <f t="shared" si="14"/>
        <v>0</v>
      </c>
      <c r="G65" s="90">
        <f t="shared" si="14"/>
        <v>0</v>
      </c>
      <c r="H65" s="90">
        <f t="shared" si="14"/>
        <v>0</v>
      </c>
      <c r="I65" s="90">
        <f t="shared" si="14"/>
        <v>0</v>
      </c>
      <c r="J65" s="90">
        <f t="shared" si="14"/>
        <v>0</v>
      </c>
      <c r="K65" s="90">
        <f t="shared" si="14"/>
        <v>0</v>
      </c>
      <c r="L65" s="90">
        <f t="shared" si="14"/>
        <v>0</v>
      </c>
      <c r="M65" s="90">
        <f t="shared" si="14"/>
        <v>0</v>
      </c>
      <c r="N65" s="90">
        <f t="shared" si="14"/>
        <v>0</v>
      </c>
      <c r="O65" s="90">
        <f t="shared" si="14"/>
        <v>0</v>
      </c>
      <c r="P65" s="90">
        <f t="shared" si="14"/>
        <v>0</v>
      </c>
      <c r="Q65" s="90">
        <f t="shared" si="14"/>
        <v>0</v>
      </c>
      <c r="R65" s="90">
        <f t="shared" si="14"/>
        <v>0</v>
      </c>
      <c r="S65" s="90">
        <f t="shared" si="14"/>
        <v>0</v>
      </c>
      <c r="T65" s="90">
        <f t="shared" si="14"/>
        <v>0</v>
      </c>
      <c r="U65" s="90">
        <f t="shared" si="14"/>
        <v>0</v>
      </c>
      <c r="V65" s="90">
        <f t="shared" si="14"/>
        <v>0</v>
      </c>
      <c r="W65" s="90">
        <f t="shared" si="14"/>
        <v>0</v>
      </c>
      <c r="X65" s="90">
        <f t="shared" si="14"/>
        <v>0</v>
      </c>
      <c r="Y65" s="90">
        <f t="shared" si="14"/>
        <v>0</v>
      </c>
      <c r="Z65" s="91">
        <f t="shared" si="14"/>
        <v>0</v>
      </c>
      <c r="AA65" s="92"/>
      <c r="AB65" s="7"/>
      <c r="AC65" s="60"/>
    </row>
    <row r="66" spans="1:29" s="24" customFormat="1" ht="25" customHeight="1">
      <c r="A66" s="62"/>
      <c r="B66" s="2"/>
      <c r="C66" s="59" t="s">
        <v>46</v>
      </c>
      <c r="D66" s="125">
        <f>SUM(F66:$Z$66)</f>
        <v>155522302.16</v>
      </c>
      <c r="E66" s="125"/>
      <c r="F66" s="126">
        <f t="shared" si="14"/>
        <v>9889132.9499999993</v>
      </c>
      <c r="G66" s="126">
        <f t="shared" si="14"/>
        <v>6109223.3300000001</v>
      </c>
      <c r="H66" s="126">
        <f>3638306.72-2100.32</f>
        <v>3636206.4000000004</v>
      </c>
      <c r="I66" s="126">
        <f>4924624.41-2800.46</f>
        <v>4921823.95</v>
      </c>
      <c r="J66" s="126">
        <f t="shared" si="14"/>
        <v>17254371.689999998</v>
      </c>
      <c r="K66" s="126">
        <f t="shared" si="14"/>
        <v>7488744.4299999997</v>
      </c>
      <c r="L66" s="126">
        <f>3205073.57+2421087.66-1124.45</f>
        <v>5625036.7800000003</v>
      </c>
      <c r="M66" s="126">
        <f t="shared" si="14"/>
        <v>6921980.0200000005</v>
      </c>
      <c r="N66" s="126">
        <f t="shared" si="14"/>
        <v>6069089.379999999</v>
      </c>
      <c r="O66" s="126">
        <f t="shared" si="14"/>
        <v>14242067.399999999</v>
      </c>
      <c r="P66" s="126">
        <f t="shared" si="14"/>
        <v>5990550.4899999993</v>
      </c>
      <c r="Q66" s="126">
        <f t="shared" si="14"/>
        <v>6202424.29</v>
      </c>
      <c r="R66" s="126">
        <f t="shared" si="14"/>
        <v>6129791.21</v>
      </c>
      <c r="S66" s="126">
        <f t="shared" si="14"/>
        <v>6059429.71</v>
      </c>
      <c r="T66" s="126">
        <f>8744934.16+2839839.86-1501.9</f>
        <v>11583272.119999999</v>
      </c>
      <c r="U66" s="126">
        <v>4712944.09</v>
      </c>
      <c r="V66" s="126">
        <f>4293051.41+3092212.4-2996.14</f>
        <v>7382267.6700000009</v>
      </c>
      <c r="W66" s="126">
        <f t="shared" si="14"/>
        <v>6856710.6000000006</v>
      </c>
      <c r="X66" s="126">
        <f t="shared" si="14"/>
        <v>5802989.8799999999</v>
      </c>
      <c r="Y66" s="126">
        <f>5724568.78+57317.15</f>
        <v>5781885.9300000006</v>
      </c>
      <c r="Z66" s="127">
        <v>6862359.8399999999</v>
      </c>
      <c r="AA66" s="46"/>
      <c r="AB66" s="7"/>
      <c r="AC66" s="60"/>
    </row>
    <row r="67" spans="1:29" s="24" customFormat="1" ht="25" customHeight="1">
      <c r="A67" s="142" t="s">
        <v>22</v>
      </c>
      <c r="B67" s="86"/>
      <c r="C67" s="131" t="s">
        <v>47</v>
      </c>
      <c r="D67" s="88">
        <f>SUM(F67:$Z$67)</f>
        <v>43705589.949999996</v>
      </c>
      <c r="E67" s="89"/>
      <c r="F67" s="90">
        <f t="shared" si="14"/>
        <v>90009</v>
      </c>
      <c r="G67" s="90">
        <f t="shared" si="14"/>
        <v>2589800.6100000003</v>
      </c>
      <c r="H67" s="90">
        <f>1555264.18-2100.32</f>
        <v>1553163.8599999999</v>
      </c>
      <c r="I67" s="90">
        <f>2073685.56-2800.46</f>
        <v>2070885.1</v>
      </c>
      <c r="J67" s="90">
        <f t="shared" si="14"/>
        <v>4141769.97</v>
      </c>
      <c r="K67" s="90">
        <f t="shared" si="14"/>
        <v>87485.3</v>
      </c>
      <c r="L67" s="90">
        <f>2421087.66+1124.45</f>
        <v>2422212.1100000003</v>
      </c>
      <c r="M67" s="90">
        <f t="shared" si="14"/>
        <v>2954286.4</v>
      </c>
      <c r="N67" s="90">
        <f t="shared" si="14"/>
        <v>2687650.35</v>
      </c>
      <c r="O67" s="90">
        <f t="shared" si="14"/>
        <v>2687650.2</v>
      </c>
      <c r="P67" s="90">
        <f t="shared" si="14"/>
        <v>66621.56</v>
      </c>
      <c r="Q67" s="90">
        <f t="shared" si="14"/>
        <v>2839771.71</v>
      </c>
      <c r="R67" s="90">
        <f t="shared" si="14"/>
        <v>2838338.5</v>
      </c>
      <c r="S67" s="90">
        <f t="shared" si="14"/>
        <v>2838338.5</v>
      </c>
      <c r="T67" s="90">
        <f>2839839.86-1501.9</f>
        <v>2838337.96</v>
      </c>
      <c r="U67" s="90">
        <v>0</v>
      </c>
      <c r="V67" s="90">
        <f>3092212.4-2996.14</f>
        <v>3089216.26</v>
      </c>
      <c r="W67" s="90">
        <f t="shared" si="14"/>
        <v>4219237.6099999994</v>
      </c>
      <c r="X67" s="90">
        <f t="shared" si="14"/>
        <v>3633497.8000000003</v>
      </c>
      <c r="Y67" s="90">
        <v>57317.15</v>
      </c>
      <c r="Z67" s="91">
        <v>0</v>
      </c>
      <c r="AA67" s="92"/>
      <c r="AB67" s="7"/>
      <c r="AC67" s="60"/>
    </row>
    <row r="68" spans="1:29" s="24" customFormat="1" ht="25" customHeight="1">
      <c r="A68" s="62"/>
      <c r="B68" s="2"/>
      <c r="C68" s="59" t="s">
        <v>48</v>
      </c>
      <c r="D68" s="37">
        <f>SUM(F68:$Z$68)</f>
        <v>111259.05999999998</v>
      </c>
      <c r="E68" s="38"/>
      <c r="F68" s="126">
        <f t="shared" si="14"/>
        <v>18928.940000000002</v>
      </c>
      <c r="G68" s="126">
        <f t="shared" si="14"/>
        <v>3546.78</v>
      </c>
      <c r="H68" s="126">
        <v>2128.0700000000002</v>
      </c>
      <c r="I68" s="126">
        <v>2837.42</v>
      </c>
      <c r="J68" s="126">
        <f t="shared" si="14"/>
        <v>12768.66</v>
      </c>
      <c r="K68" s="126">
        <f t="shared" si="14"/>
        <v>3432.39</v>
      </c>
      <c r="L68" s="126">
        <v>3089.15</v>
      </c>
      <c r="M68" s="126">
        <f t="shared" si="14"/>
        <v>3775.39</v>
      </c>
      <c r="N68" s="126">
        <f t="shared" si="14"/>
        <v>3432.39</v>
      </c>
      <c r="O68" s="126">
        <f t="shared" si="14"/>
        <v>10297.17</v>
      </c>
      <c r="P68" s="126">
        <f t="shared" si="14"/>
        <v>3432.39</v>
      </c>
      <c r="Q68" s="126">
        <f t="shared" si="14"/>
        <v>3432</v>
      </c>
      <c r="R68" s="126">
        <f t="shared" si="14"/>
        <v>3432.39</v>
      </c>
      <c r="S68" s="126">
        <f t="shared" si="14"/>
        <v>3432</v>
      </c>
      <c r="T68" s="126">
        <v>8752.59</v>
      </c>
      <c r="U68" s="126">
        <v>3604.01</v>
      </c>
      <c r="V68" s="126">
        <v>4290.49</v>
      </c>
      <c r="W68" s="126">
        <f t="shared" si="14"/>
        <v>3947</v>
      </c>
      <c r="X68" s="126">
        <f t="shared" si="14"/>
        <v>3432.39</v>
      </c>
      <c r="Y68" s="126">
        <v>3089.15</v>
      </c>
      <c r="Z68" s="127">
        <v>6178.29</v>
      </c>
      <c r="AA68" s="46"/>
      <c r="AB68" s="7"/>
      <c r="AC68" s="60"/>
    </row>
    <row r="69" spans="1:29" s="24" customFormat="1" ht="25" customHeight="1">
      <c r="A69" s="62"/>
      <c r="B69" s="2"/>
      <c r="C69" s="79" t="s">
        <v>50</v>
      </c>
      <c r="D69" s="80">
        <f>SUM(F69:$Z$69)</f>
        <v>2113755.66</v>
      </c>
      <c r="E69" s="81"/>
      <c r="F69" s="82">
        <f t="shared" si="14"/>
        <v>890</v>
      </c>
      <c r="G69" s="82">
        <f t="shared" si="14"/>
        <v>500</v>
      </c>
      <c r="H69" s="82">
        <v>300</v>
      </c>
      <c r="I69" s="82">
        <v>400</v>
      </c>
      <c r="J69" s="82">
        <f t="shared" si="14"/>
        <v>626906.92000000004</v>
      </c>
      <c r="K69" s="82">
        <f t="shared" si="14"/>
        <v>-2500</v>
      </c>
      <c r="L69" s="82">
        <f t="shared" si="14"/>
        <v>0</v>
      </c>
      <c r="M69" s="82">
        <f t="shared" si="14"/>
        <v>0</v>
      </c>
      <c r="N69" s="82">
        <f t="shared" si="14"/>
        <v>0</v>
      </c>
      <c r="O69" s="82">
        <f t="shared" si="14"/>
        <v>577753.1</v>
      </c>
      <c r="P69" s="82">
        <f t="shared" si="14"/>
        <v>0</v>
      </c>
      <c r="Q69" s="82">
        <f t="shared" si="14"/>
        <v>4920</v>
      </c>
      <c r="R69" s="82">
        <f t="shared" si="14"/>
        <v>6000</v>
      </c>
      <c r="S69" s="82">
        <f t="shared" si="14"/>
        <v>6000</v>
      </c>
      <c r="T69" s="82">
        <v>339383.3</v>
      </c>
      <c r="U69" s="82">
        <v>6300</v>
      </c>
      <c r="V69" s="82">
        <v>7500</v>
      </c>
      <c r="W69" s="82">
        <f t="shared" si="14"/>
        <v>6900</v>
      </c>
      <c r="X69" s="82">
        <f t="shared" si="14"/>
        <v>6000</v>
      </c>
      <c r="Y69" s="82">
        <v>464672.12</v>
      </c>
      <c r="Z69" s="83">
        <v>61830.22</v>
      </c>
      <c r="AA69" s="84"/>
      <c r="AB69" s="7"/>
      <c r="AC69" s="60"/>
    </row>
    <row r="70" spans="1:29" s="24" customFormat="1" ht="25" customHeight="1">
      <c r="A70" s="62"/>
      <c r="B70" s="2"/>
      <c r="C70" s="59" t="s">
        <v>51</v>
      </c>
      <c r="D70" s="37">
        <f>SUM(F70:$Z$70)</f>
        <v>3014143.05</v>
      </c>
      <c r="E70" s="38"/>
      <c r="F70" s="126">
        <f t="shared" si="14"/>
        <v>0</v>
      </c>
      <c r="G70" s="126">
        <f t="shared" si="14"/>
        <v>0</v>
      </c>
      <c r="H70" s="126">
        <f t="shared" si="14"/>
        <v>0</v>
      </c>
      <c r="I70" s="126">
        <f t="shared" si="14"/>
        <v>0</v>
      </c>
      <c r="J70" s="126">
        <f t="shared" si="14"/>
        <v>0</v>
      </c>
      <c r="K70" s="126">
        <f t="shared" si="14"/>
        <v>0</v>
      </c>
      <c r="L70" s="126">
        <f t="shared" si="14"/>
        <v>0</v>
      </c>
      <c r="M70" s="126">
        <f t="shared" si="14"/>
        <v>0</v>
      </c>
      <c r="N70" s="126">
        <f t="shared" si="14"/>
        <v>0</v>
      </c>
      <c r="O70" s="126">
        <f t="shared" si="14"/>
        <v>0</v>
      </c>
      <c r="P70" s="126">
        <f t="shared" si="14"/>
        <v>3014143.05</v>
      </c>
      <c r="Q70" s="126">
        <f t="shared" si="14"/>
        <v>0</v>
      </c>
      <c r="R70" s="126">
        <f t="shared" si="14"/>
        <v>0</v>
      </c>
      <c r="S70" s="126">
        <f t="shared" si="14"/>
        <v>0</v>
      </c>
      <c r="T70" s="126">
        <f t="shared" si="14"/>
        <v>0</v>
      </c>
      <c r="U70" s="126">
        <f t="shared" si="14"/>
        <v>0</v>
      </c>
      <c r="V70" s="126">
        <f t="shared" si="14"/>
        <v>0</v>
      </c>
      <c r="W70" s="126">
        <f t="shared" si="14"/>
        <v>0</v>
      </c>
      <c r="X70" s="126">
        <f t="shared" si="14"/>
        <v>0</v>
      </c>
      <c r="Y70" s="126">
        <f t="shared" si="14"/>
        <v>0</v>
      </c>
      <c r="Z70" s="127">
        <f t="shared" si="14"/>
        <v>0</v>
      </c>
      <c r="AA70" s="46"/>
      <c r="AB70" s="7"/>
      <c r="AC70" s="60"/>
    </row>
    <row r="71" spans="1:29" s="24" customFormat="1" ht="25" customHeight="1">
      <c r="A71" s="62"/>
      <c r="B71" s="2"/>
      <c r="C71" s="59" t="s">
        <v>53</v>
      </c>
      <c r="D71" s="37">
        <f>SUM(F71:$Z$71)</f>
        <v>516962.12</v>
      </c>
      <c r="E71" s="38"/>
      <c r="F71" s="126">
        <f t="shared" si="14"/>
        <v>47540.84</v>
      </c>
      <c r="G71" s="126">
        <f t="shared" si="14"/>
        <v>0</v>
      </c>
      <c r="H71" s="126">
        <f t="shared" si="14"/>
        <v>0</v>
      </c>
      <c r="I71" s="126">
        <f t="shared" si="14"/>
        <v>0</v>
      </c>
      <c r="J71" s="126">
        <f t="shared" si="14"/>
        <v>0</v>
      </c>
      <c r="K71" s="126">
        <f t="shared" si="14"/>
        <v>0</v>
      </c>
      <c r="L71" s="126">
        <f t="shared" si="14"/>
        <v>0</v>
      </c>
      <c r="M71" s="126">
        <f t="shared" si="14"/>
        <v>0</v>
      </c>
      <c r="N71" s="126">
        <f t="shared" si="14"/>
        <v>0</v>
      </c>
      <c r="O71" s="126">
        <f t="shared" si="14"/>
        <v>0</v>
      </c>
      <c r="P71" s="126">
        <f t="shared" si="14"/>
        <v>176876.21</v>
      </c>
      <c r="Q71" s="126">
        <f t="shared" si="14"/>
        <v>0</v>
      </c>
      <c r="R71" s="126">
        <f t="shared" si="14"/>
        <v>0</v>
      </c>
      <c r="S71" s="126">
        <f t="shared" si="14"/>
        <v>0</v>
      </c>
      <c r="T71" s="126">
        <f t="shared" si="14"/>
        <v>0</v>
      </c>
      <c r="U71" s="126">
        <v>27200.66</v>
      </c>
      <c r="V71" s="126">
        <v>18133.77</v>
      </c>
      <c r="W71" s="126">
        <f t="shared" si="14"/>
        <v>0</v>
      </c>
      <c r="X71" s="126">
        <f t="shared" si="14"/>
        <v>0</v>
      </c>
      <c r="Y71" s="126">
        <v>44715.8</v>
      </c>
      <c r="Z71" s="127">
        <f>158327.32+4968.42+39199.1</f>
        <v>202494.84000000003</v>
      </c>
      <c r="AA71" s="46"/>
      <c r="AB71" s="7"/>
      <c r="AC71" s="60"/>
    </row>
    <row r="72" spans="1:29" s="24" customFormat="1" ht="25" customHeight="1">
      <c r="A72" s="62"/>
      <c r="B72" s="2"/>
      <c r="C72" s="79" t="s">
        <v>54</v>
      </c>
      <c r="D72" s="80">
        <f>SUM(F72:$Z$72)</f>
        <v>829106.22</v>
      </c>
      <c r="E72" s="81"/>
      <c r="F72" s="82">
        <f t="shared" ref="F72:Z74" si="15">+F54</f>
        <v>0</v>
      </c>
      <c r="G72" s="82">
        <f t="shared" si="15"/>
        <v>123932.08</v>
      </c>
      <c r="H72" s="82">
        <f t="shared" si="15"/>
        <v>0</v>
      </c>
      <c r="I72" s="82">
        <f t="shared" si="15"/>
        <v>0</v>
      </c>
      <c r="J72" s="82">
        <f t="shared" si="15"/>
        <v>0</v>
      </c>
      <c r="K72" s="82">
        <f t="shared" si="15"/>
        <v>0</v>
      </c>
      <c r="L72" s="82">
        <f t="shared" si="15"/>
        <v>0</v>
      </c>
      <c r="M72" s="82">
        <f t="shared" si="15"/>
        <v>0</v>
      </c>
      <c r="N72" s="82">
        <f t="shared" si="15"/>
        <v>0</v>
      </c>
      <c r="O72" s="82">
        <f t="shared" si="15"/>
        <v>0</v>
      </c>
      <c r="P72" s="82">
        <f t="shared" si="15"/>
        <v>0</v>
      </c>
      <c r="Q72" s="82">
        <f t="shared" si="15"/>
        <v>26815.5</v>
      </c>
      <c r="R72" s="82">
        <f t="shared" si="15"/>
        <v>0</v>
      </c>
      <c r="S72" s="82">
        <f t="shared" si="15"/>
        <v>0</v>
      </c>
      <c r="T72" s="82">
        <f t="shared" si="15"/>
        <v>158524.17000000001</v>
      </c>
      <c r="U72" s="82">
        <f t="shared" si="15"/>
        <v>0</v>
      </c>
      <c r="V72" s="82">
        <f t="shared" si="15"/>
        <v>519834.47</v>
      </c>
      <c r="W72" s="82">
        <f t="shared" si="15"/>
        <v>0</v>
      </c>
      <c r="X72" s="82">
        <f t="shared" si="15"/>
        <v>0</v>
      </c>
      <c r="Y72" s="82">
        <f t="shared" si="15"/>
        <v>0</v>
      </c>
      <c r="Z72" s="83">
        <f t="shared" si="15"/>
        <v>0</v>
      </c>
      <c r="AA72" s="84"/>
      <c r="AB72" s="7"/>
      <c r="AC72" s="60"/>
    </row>
    <row r="73" spans="1:29" s="24" customFormat="1" ht="25" customHeight="1">
      <c r="A73" s="62"/>
      <c r="B73" s="2"/>
      <c r="C73" s="79" t="s">
        <v>56</v>
      </c>
      <c r="D73" s="80">
        <f>SUM(F73:$Z$73)</f>
        <v>974755.63299999991</v>
      </c>
      <c r="E73" s="81"/>
      <c r="F73" s="82">
        <f t="shared" si="15"/>
        <v>49830.99</v>
      </c>
      <c r="G73" s="82">
        <f t="shared" si="15"/>
        <v>63693.830000000009</v>
      </c>
      <c r="H73" s="82">
        <f t="shared" si="15"/>
        <v>106875.17</v>
      </c>
      <c r="I73" s="82">
        <f t="shared" si="15"/>
        <v>65323.97</v>
      </c>
      <c r="J73" s="82">
        <f>+J55</f>
        <v>49364.81</v>
      </c>
      <c r="K73" s="82">
        <f t="shared" si="15"/>
        <v>41676.37999999999</v>
      </c>
      <c r="L73" s="82">
        <f t="shared" si="15"/>
        <v>46905.409999999996</v>
      </c>
      <c r="M73" s="82">
        <f t="shared" si="15"/>
        <v>73723.48000000001</v>
      </c>
      <c r="N73" s="82">
        <f t="shared" si="15"/>
        <v>42062.77</v>
      </c>
      <c r="O73" s="82">
        <f t="shared" si="15"/>
        <v>32885.14</v>
      </c>
      <c r="P73" s="82">
        <f t="shared" si="15"/>
        <v>34789.19</v>
      </c>
      <c r="Q73" s="82">
        <f t="shared" si="15"/>
        <v>31818.89</v>
      </c>
      <c r="R73" s="82">
        <f t="shared" si="15"/>
        <v>60968.520000000004</v>
      </c>
      <c r="S73" s="82">
        <f t="shared" si="15"/>
        <v>39842.04</v>
      </c>
      <c r="T73" s="82">
        <f t="shared" si="15"/>
        <v>33836.06</v>
      </c>
      <c r="U73" s="82">
        <f t="shared" si="15"/>
        <v>30991.782999999999</v>
      </c>
      <c r="V73" s="82">
        <f t="shared" si="15"/>
        <v>34417.199999999997</v>
      </c>
      <c r="W73" s="82">
        <f t="shared" si="15"/>
        <v>57376.200000000004</v>
      </c>
      <c r="X73" s="82">
        <f t="shared" si="15"/>
        <v>33024.409999999996</v>
      </c>
      <c r="Y73" s="82">
        <f t="shared" si="15"/>
        <v>11421.349999999999</v>
      </c>
      <c r="Z73" s="83">
        <f t="shared" si="15"/>
        <v>33928.04</v>
      </c>
      <c r="AA73" s="84"/>
      <c r="AB73" s="7"/>
      <c r="AC73" s="60"/>
    </row>
    <row r="74" spans="1:29" s="24" customFormat="1" ht="25" customHeight="1">
      <c r="A74" s="62"/>
      <c r="B74" s="2"/>
      <c r="C74" s="79" t="s">
        <v>66</v>
      </c>
      <c r="D74" s="80">
        <f>SUM(F74:$Z$74)</f>
        <v>1471083.1400000001</v>
      </c>
      <c r="E74" s="81"/>
      <c r="F74" s="82">
        <f t="shared" si="15"/>
        <v>0</v>
      </c>
      <c r="G74" s="82">
        <f t="shared" si="15"/>
        <v>1098.72</v>
      </c>
      <c r="H74" s="82">
        <f t="shared" si="15"/>
        <v>0</v>
      </c>
      <c r="I74" s="82">
        <f t="shared" si="15"/>
        <v>0</v>
      </c>
      <c r="J74" s="82">
        <f t="shared" si="15"/>
        <v>0</v>
      </c>
      <c r="K74" s="82">
        <f t="shared" si="15"/>
        <v>0</v>
      </c>
      <c r="L74" s="82">
        <f t="shared" si="15"/>
        <v>0</v>
      </c>
      <c r="M74" s="82">
        <f t="shared" si="15"/>
        <v>1463777.6</v>
      </c>
      <c r="N74" s="82">
        <f t="shared" si="15"/>
        <v>0</v>
      </c>
      <c r="O74" s="82">
        <f t="shared" si="15"/>
        <v>0</v>
      </c>
      <c r="P74" s="82">
        <f t="shared" si="15"/>
        <v>0</v>
      </c>
      <c r="Q74" s="82">
        <f t="shared" si="15"/>
        <v>190.77</v>
      </c>
      <c r="R74" s="82">
        <f t="shared" si="15"/>
        <v>0</v>
      </c>
      <c r="S74" s="82">
        <f t="shared" si="15"/>
        <v>0</v>
      </c>
      <c r="T74" s="82">
        <f t="shared" si="15"/>
        <v>1407.48</v>
      </c>
      <c r="U74" s="82">
        <f t="shared" si="15"/>
        <v>0</v>
      </c>
      <c r="V74" s="82">
        <f t="shared" si="15"/>
        <v>4608.57</v>
      </c>
      <c r="W74" s="82">
        <f t="shared" si="15"/>
        <v>0</v>
      </c>
      <c r="X74" s="82">
        <f t="shared" si="15"/>
        <v>0</v>
      </c>
      <c r="Y74" s="82">
        <f t="shared" si="15"/>
        <v>0</v>
      </c>
      <c r="Z74" s="83">
        <f t="shared" si="15"/>
        <v>0</v>
      </c>
      <c r="AA74" s="84"/>
      <c r="AB74" s="7"/>
      <c r="AC74" s="60"/>
    </row>
    <row r="75" spans="1:29" s="24" customFormat="1" ht="25" customHeight="1">
      <c r="A75" s="62"/>
      <c r="B75" s="2"/>
      <c r="C75" s="79" t="s">
        <v>59</v>
      </c>
      <c r="D75" s="80">
        <f>SUM(F$75:$Z75)</f>
        <v>345266.24999999994</v>
      </c>
      <c r="E75" s="81"/>
      <c r="F75" s="126">
        <f>(-E90+F57)*F$95</f>
        <v>2745</v>
      </c>
      <c r="G75" s="82">
        <f t="shared" ref="G75:X75" si="16">(-F90+G57)*G$95</f>
        <v>8070</v>
      </c>
      <c r="H75" s="82">
        <v>2026.8</v>
      </c>
      <c r="I75" s="82">
        <v>2589.6</v>
      </c>
      <c r="J75" s="82">
        <f t="shared" si="16"/>
        <v>5046</v>
      </c>
      <c r="K75" s="82">
        <f t="shared" si="16"/>
        <v>2763</v>
      </c>
      <c r="L75" s="82">
        <v>8170.2</v>
      </c>
      <c r="M75" s="82">
        <f t="shared" si="16"/>
        <v>4772</v>
      </c>
      <c r="N75" s="82">
        <f t="shared" si="16"/>
        <v>3450</v>
      </c>
      <c r="O75" s="82">
        <f t="shared" si="16"/>
        <v>244074</v>
      </c>
      <c r="P75" s="82">
        <f t="shared" si="16"/>
        <v>2997</v>
      </c>
      <c r="Q75" s="82">
        <f t="shared" si="16"/>
        <v>20898</v>
      </c>
      <c r="R75" s="82">
        <f t="shared" si="16"/>
        <v>4194</v>
      </c>
      <c r="S75" s="82">
        <f t="shared" si="16"/>
        <v>3972</v>
      </c>
      <c r="T75" s="82">
        <v>3411</v>
      </c>
      <c r="U75" s="82">
        <v>1785.6</v>
      </c>
      <c r="V75" s="82">
        <v>9715.0499999999993</v>
      </c>
      <c r="W75" s="82">
        <f t="shared" si="16"/>
        <v>5929</v>
      </c>
      <c r="X75" s="82">
        <f t="shared" si="16"/>
        <v>0</v>
      </c>
      <c r="Y75" s="82">
        <v>7792.2</v>
      </c>
      <c r="Z75" s="83">
        <v>865.8</v>
      </c>
      <c r="AA75" s="84"/>
      <c r="AB75" s="7"/>
      <c r="AC75" s="60"/>
    </row>
    <row r="76" spans="1:29" s="24" customFormat="1" ht="25" customHeight="1">
      <c r="A76" s="62"/>
      <c r="B76" s="2"/>
      <c r="C76" s="59" t="s">
        <v>60</v>
      </c>
      <c r="D76" s="37">
        <f>SUM(F76:$Z$76)</f>
        <v>898299.58000000007</v>
      </c>
      <c r="E76" s="38"/>
      <c r="F76" s="126">
        <f t="shared" ref="F76:Z78" si="17">+F58</f>
        <v>0</v>
      </c>
      <c r="G76" s="126">
        <f t="shared" si="17"/>
        <v>0</v>
      </c>
      <c r="H76" s="126">
        <f t="shared" si="17"/>
        <v>0</v>
      </c>
      <c r="I76" s="126">
        <f t="shared" si="17"/>
        <v>0</v>
      </c>
      <c r="J76" s="126">
        <f t="shared" si="17"/>
        <v>405131.86000000004</v>
      </c>
      <c r="K76" s="126">
        <f t="shared" si="17"/>
        <v>0</v>
      </c>
      <c r="L76" s="126">
        <f t="shared" si="17"/>
        <v>0</v>
      </c>
      <c r="M76" s="126">
        <f t="shared" si="17"/>
        <v>0</v>
      </c>
      <c r="N76" s="126">
        <f t="shared" si="17"/>
        <v>0</v>
      </c>
      <c r="O76" s="126">
        <f t="shared" si="17"/>
        <v>0</v>
      </c>
      <c r="P76" s="126">
        <f t="shared" si="17"/>
        <v>0</v>
      </c>
      <c r="Q76" s="126">
        <f t="shared" si="17"/>
        <v>0</v>
      </c>
      <c r="R76" s="126">
        <f t="shared" si="17"/>
        <v>0</v>
      </c>
      <c r="S76" s="126">
        <f t="shared" si="17"/>
        <v>0</v>
      </c>
      <c r="T76" s="126">
        <f t="shared" si="17"/>
        <v>0</v>
      </c>
      <c r="U76" s="126">
        <f t="shared" si="17"/>
        <v>493167.72</v>
      </c>
      <c r="V76" s="126">
        <f t="shared" si="17"/>
        <v>0</v>
      </c>
      <c r="W76" s="126">
        <f t="shared" si="17"/>
        <v>0</v>
      </c>
      <c r="X76" s="126">
        <f t="shared" si="17"/>
        <v>0</v>
      </c>
      <c r="Y76" s="126">
        <f t="shared" si="17"/>
        <v>0</v>
      </c>
      <c r="Z76" s="127">
        <f t="shared" si="17"/>
        <v>0</v>
      </c>
      <c r="AA76" s="46"/>
      <c r="AB76" s="7"/>
      <c r="AC76" s="60"/>
    </row>
    <row r="77" spans="1:29" s="24" customFormat="1" ht="25" customHeight="1">
      <c r="A77" s="62"/>
      <c r="B77" s="2"/>
      <c r="C77" s="79" t="s">
        <v>62</v>
      </c>
      <c r="D77" s="80">
        <f>SUM(F77:$Z$77)</f>
        <v>2651531.36</v>
      </c>
      <c r="E77" s="81"/>
      <c r="F77" s="82">
        <f t="shared" si="17"/>
        <v>0</v>
      </c>
      <c r="G77" s="82">
        <f t="shared" si="17"/>
        <v>0</v>
      </c>
      <c r="H77" s="82">
        <f t="shared" si="17"/>
        <v>0</v>
      </c>
      <c r="I77" s="82">
        <f t="shared" si="17"/>
        <v>1551658.19</v>
      </c>
      <c r="J77" s="82">
        <f t="shared" si="17"/>
        <v>662.17000000000007</v>
      </c>
      <c r="K77" s="82">
        <f t="shared" si="17"/>
        <v>111598.85</v>
      </c>
      <c r="L77" s="82">
        <f t="shared" si="17"/>
        <v>0</v>
      </c>
      <c r="M77" s="82">
        <f t="shared" si="17"/>
        <v>0</v>
      </c>
      <c r="N77" s="82">
        <f t="shared" si="17"/>
        <v>63915.16</v>
      </c>
      <c r="O77" s="82">
        <f t="shared" si="17"/>
        <v>4554.75</v>
      </c>
      <c r="P77" s="82">
        <f t="shared" si="17"/>
        <v>3176.88</v>
      </c>
      <c r="Q77" s="82">
        <f t="shared" si="17"/>
        <v>12305</v>
      </c>
      <c r="R77" s="82">
        <f t="shared" si="17"/>
        <v>0</v>
      </c>
      <c r="S77" s="82">
        <f t="shared" si="17"/>
        <v>-12300</v>
      </c>
      <c r="T77" s="82">
        <f t="shared" si="17"/>
        <v>1516.27</v>
      </c>
      <c r="U77" s="82">
        <f t="shared" si="17"/>
        <v>0</v>
      </c>
      <c r="V77" s="82">
        <f t="shared" si="17"/>
        <v>0</v>
      </c>
      <c r="W77" s="82">
        <f t="shared" si="17"/>
        <v>0</v>
      </c>
      <c r="X77" s="82">
        <f t="shared" si="17"/>
        <v>0</v>
      </c>
      <c r="Y77" s="82">
        <f t="shared" si="17"/>
        <v>110</v>
      </c>
      <c r="Z77" s="83">
        <f t="shared" si="17"/>
        <v>914334.09000000008</v>
      </c>
      <c r="AA77" s="84"/>
      <c r="AB77" s="7"/>
      <c r="AC77" s="60"/>
    </row>
    <row r="78" spans="1:29" s="24" customFormat="1" ht="25" customHeight="1" thickBot="1">
      <c r="A78" s="62"/>
      <c r="B78" s="2"/>
      <c r="C78" s="61" t="s">
        <v>63</v>
      </c>
      <c r="D78" s="32">
        <f>SUM(F78:$Z$78)</f>
        <v>12237333.77</v>
      </c>
      <c r="E78" s="33"/>
      <c r="F78" s="134">
        <f t="shared" si="17"/>
        <v>168545.37</v>
      </c>
      <c r="G78" s="134">
        <f t="shared" si="17"/>
        <v>17684.62</v>
      </c>
      <c r="H78" s="134">
        <f t="shared" si="17"/>
        <v>6301731.2899999991</v>
      </c>
      <c r="I78" s="134">
        <f t="shared" si="17"/>
        <v>0</v>
      </c>
      <c r="J78" s="134">
        <f t="shared" si="17"/>
        <v>-230375.64</v>
      </c>
      <c r="K78" s="134">
        <f t="shared" si="17"/>
        <v>93608.95</v>
      </c>
      <c r="L78" s="134">
        <f t="shared" si="17"/>
        <v>-43876.71</v>
      </c>
      <c r="M78" s="134">
        <f t="shared" si="17"/>
        <v>0</v>
      </c>
      <c r="N78" s="134">
        <f t="shared" si="17"/>
        <v>0</v>
      </c>
      <c r="O78" s="134">
        <f t="shared" si="17"/>
        <v>-49732.24</v>
      </c>
      <c r="P78" s="134">
        <f t="shared" si="17"/>
        <v>0</v>
      </c>
      <c r="Q78" s="134">
        <f t="shared" si="17"/>
        <v>0</v>
      </c>
      <c r="R78" s="134">
        <f t="shared" si="17"/>
        <v>0</v>
      </c>
      <c r="S78" s="134">
        <f t="shared" si="17"/>
        <v>5979748.1299999999</v>
      </c>
      <c r="T78" s="134">
        <f t="shared" si="17"/>
        <v>0</v>
      </c>
      <c r="U78" s="134">
        <f t="shared" si="17"/>
        <v>0</v>
      </c>
      <c r="V78" s="134">
        <f t="shared" si="17"/>
        <v>0</v>
      </c>
      <c r="W78" s="134">
        <f t="shared" si="17"/>
        <v>0</v>
      </c>
      <c r="X78" s="134">
        <f t="shared" si="17"/>
        <v>0</v>
      </c>
      <c r="Y78" s="134">
        <f t="shared" si="17"/>
        <v>0</v>
      </c>
      <c r="Z78" s="135">
        <f t="shared" si="17"/>
        <v>0</v>
      </c>
      <c r="AA78" s="34"/>
      <c r="AB78" s="7"/>
      <c r="AC78" s="60"/>
    </row>
    <row r="79" spans="1:29" s="68" customFormat="1" ht="25" customHeight="1" thickBot="1">
      <c r="A79" s="62"/>
      <c r="B79" s="2"/>
      <c r="C79" s="63"/>
      <c r="D79" s="143"/>
      <c r="E79" s="144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5"/>
      <c r="Z79" s="65"/>
      <c r="AA79" s="144"/>
      <c r="AB79" s="7"/>
      <c r="AC79" s="60"/>
    </row>
    <row r="80" spans="1:29" s="30" customFormat="1" ht="25" customHeight="1">
      <c r="A80" s="62"/>
      <c r="B80" s="2"/>
      <c r="C80" s="56" t="s">
        <v>67</v>
      </c>
      <c r="D80" s="57">
        <f>SUM(D81:D90)-D82-D83-D85</f>
        <v>-17891800</v>
      </c>
      <c r="E80" s="57">
        <v>-5021209</v>
      </c>
      <c r="F80" s="57">
        <f>SUM(F81:F90)-F82-F83-F85</f>
        <v>0</v>
      </c>
      <c r="G80" s="57">
        <f t="shared" ref="G80:Z80" si="18">SUM(G81:G90)-G82-G83-G85</f>
        <v>0</v>
      </c>
      <c r="H80" s="57">
        <f t="shared" si="18"/>
        <v>-7609853</v>
      </c>
      <c r="I80" s="57">
        <f t="shared" si="18"/>
        <v>-11772977</v>
      </c>
      <c r="J80" s="57">
        <f t="shared" si="18"/>
        <v>0</v>
      </c>
      <c r="K80" s="57">
        <f t="shared" si="18"/>
        <v>0</v>
      </c>
      <c r="L80" s="57">
        <f t="shared" si="18"/>
        <v>-1904094</v>
      </c>
      <c r="M80" s="57">
        <f t="shared" si="18"/>
        <v>0</v>
      </c>
      <c r="N80" s="57">
        <f t="shared" si="18"/>
        <v>0</v>
      </c>
      <c r="O80" s="57">
        <f t="shared" si="18"/>
        <v>0</v>
      </c>
      <c r="P80" s="57">
        <f t="shared" si="18"/>
        <v>0</v>
      </c>
      <c r="Q80" s="57">
        <f t="shared" si="18"/>
        <v>0</v>
      </c>
      <c r="R80" s="57">
        <f t="shared" si="18"/>
        <v>0</v>
      </c>
      <c r="S80" s="57">
        <f t="shared" si="18"/>
        <v>0</v>
      </c>
      <c r="T80" s="57">
        <f t="shared" si="18"/>
        <v>-3178936</v>
      </c>
      <c r="U80" s="57">
        <f t="shared" si="18"/>
        <v>-7425614</v>
      </c>
      <c r="V80" s="57">
        <f t="shared" si="18"/>
        <v>-2708645</v>
      </c>
      <c r="W80" s="57">
        <f t="shared" si="18"/>
        <v>0</v>
      </c>
      <c r="X80" s="57">
        <f t="shared" si="18"/>
        <v>0</v>
      </c>
      <c r="Y80" s="57">
        <f t="shared" si="18"/>
        <v>-21605395</v>
      </c>
      <c r="Z80" s="77">
        <f t="shared" si="18"/>
        <v>-17891800</v>
      </c>
      <c r="AA80" s="58"/>
      <c r="AB80" s="7"/>
      <c r="AC80" s="60"/>
    </row>
    <row r="81" spans="1:29" s="24" customFormat="1" ht="25" customHeight="1">
      <c r="A81" s="62"/>
      <c r="B81" s="2"/>
      <c r="C81" s="59" t="s">
        <v>43</v>
      </c>
      <c r="D81" s="37">
        <f>+$Z$81</f>
        <v>-11880580</v>
      </c>
      <c r="E81" s="38">
        <v>-3136506</v>
      </c>
      <c r="F81" s="126">
        <f t="shared" ref="F81:Z89" si="19">ROUND((+E81-F45+F63),0)</f>
        <v>0</v>
      </c>
      <c r="G81" s="126">
        <f t="shared" si="19"/>
        <v>0</v>
      </c>
      <c r="H81" s="126">
        <f t="shared" si="19"/>
        <v>-5181345</v>
      </c>
      <c r="I81" s="126">
        <f t="shared" si="19"/>
        <v>-8020062</v>
      </c>
      <c r="J81" s="126">
        <f t="shared" si="19"/>
        <v>0</v>
      </c>
      <c r="K81" s="126">
        <f t="shared" si="19"/>
        <v>0</v>
      </c>
      <c r="L81" s="126">
        <f t="shared" si="19"/>
        <v>-1277714</v>
      </c>
      <c r="M81" s="126">
        <f t="shared" si="19"/>
        <v>0</v>
      </c>
      <c r="N81" s="126">
        <f t="shared" si="19"/>
        <v>0</v>
      </c>
      <c r="O81" s="126">
        <f t="shared" si="19"/>
        <v>0</v>
      </c>
      <c r="P81" s="126">
        <f t="shared" si="19"/>
        <v>0</v>
      </c>
      <c r="Q81" s="126">
        <f t="shared" si="19"/>
        <v>0</v>
      </c>
      <c r="R81" s="126">
        <f t="shared" si="19"/>
        <v>0</v>
      </c>
      <c r="S81" s="126">
        <f t="shared" si="19"/>
        <v>0</v>
      </c>
      <c r="T81" s="126">
        <f t="shared" si="19"/>
        <v>-1985310</v>
      </c>
      <c r="U81" s="126">
        <f t="shared" si="19"/>
        <v>-5080531</v>
      </c>
      <c r="V81" s="126">
        <f t="shared" si="19"/>
        <v>-1812206</v>
      </c>
      <c r="W81" s="126">
        <f t="shared" si="19"/>
        <v>0</v>
      </c>
      <c r="X81" s="126">
        <f t="shared" si="19"/>
        <v>0</v>
      </c>
      <c r="Y81" s="126">
        <f t="shared" si="19"/>
        <v>-13838316</v>
      </c>
      <c r="Z81" s="127">
        <f t="shared" si="19"/>
        <v>-11880580</v>
      </c>
      <c r="AA81" s="46"/>
      <c r="AB81" s="7"/>
      <c r="AC81" s="60"/>
    </row>
    <row r="82" spans="1:29" s="24" customFormat="1" ht="25" customHeight="1">
      <c r="A82" s="142" t="s">
        <v>22</v>
      </c>
      <c r="B82" s="99"/>
      <c r="C82" s="131" t="s">
        <v>44</v>
      </c>
      <c r="D82" s="88">
        <f>+$Z$82</f>
        <v>0</v>
      </c>
      <c r="E82" s="89">
        <v>0</v>
      </c>
      <c r="F82" s="90">
        <f t="shared" si="19"/>
        <v>0</v>
      </c>
      <c r="G82" s="90">
        <f t="shared" si="19"/>
        <v>0</v>
      </c>
      <c r="H82" s="90">
        <f t="shared" si="19"/>
        <v>0</v>
      </c>
      <c r="I82" s="90">
        <f t="shared" si="19"/>
        <v>0</v>
      </c>
      <c r="J82" s="90">
        <f t="shared" si="19"/>
        <v>0</v>
      </c>
      <c r="K82" s="90">
        <f t="shared" si="19"/>
        <v>0</v>
      </c>
      <c r="L82" s="90">
        <f t="shared" si="19"/>
        <v>0</v>
      </c>
      <c r="M82" s="90">
        <f t="shared" si="19"/>
        <v>0</v>
      </c>
      <c r="N82" s="90">
        <f t="shared" si="19"/>
        <v>0</v>
      </c>
      <c r="O82" s="90">
        <f t="shared" si="19"/>
        <v>0</v>
      </c>
      <c r="P82" s="90">
        <f t="shared" si="19"/>
        <v>0</v>
      </c>
      <c r="Q82" s="90">
        <f t="shared" si="19"/>
        <v>0</v>
      </c>
      <c r="R82" s="90">
        <f t="shared" si="19"/>
        <v>0</v>
      </c>
      <c r="S82" s="90">
        <f t="shared" si="19"/>
        <v>0</v>
      </c>
      <c r="T82" s="90">
        <f t="shared" si="19"/>
        <v>0</v>
      </c>
      <c r="U82" s="90">
        <f t="shared" si="19"/>
        <v>0</v>
      </c>
      <c r="V82" s="90">
        <f t="shared" si="19"/>
        <v>0</v>
      </c>
      <c r="W82" s="90">
        <f t="shared" si="19"/>
        <v>0</v>
      </c>
      <c r="X82" s="90">
        <f t="shared" si="19"/>
        <v>0</v>
      </c>
      <c r="Y82" s="90">
        <f t="shared" si="19"/>
        <v>0</v>
      </c>
      <c r="Z82" s="91">
        <f t="shared" si="19"/>
        <v>0</v>
      </c>
      <c r="AA82" s="92"/>
      <c r="AB82" s="7"/>
      <c r="AC82" s="60"/>
    </row>
    <row r="83" spans="1:29" s="24" customFormat="1" ht="25" customHeight="1">
      <c r="A83" s="142" t="s">
        <v>22</v>
      </c>
      <c r="B83" s="86"/>
      <c r="C83" s="131" t="s">
        <v>45</v>
      </c>
      <c r="D83" s="88">
        <f>+$Z$83</f>
        <v>0</v>
      </c>
      <c r="E83" s="89">
        <v>0</v>
      </c>
      <c r="F83" s="90">
        <f t="shared" si="19"/>
        <v>0</v>
      </c>
      <c r="G83" s="90">
        <f t="shared" si="19"/>
        <v>0</v>
      </c>
      <c r="H83" s="90">
        <f t="shared" si="19"/>
        <v>0</v>
      </c>
      <c r="I83" s="90">
        <f t="shared" si="19"/>
        <v>0</v>
      </c>
      <c r="J83" s="90">
        <f t="shared" si="19"/>
        <v>0</v>
      </c>
      <c r="K83" s="90">
        <f t="shared" si="19"/>
        <v>0</v>
      </c>
      <c r="L83" s="90">
        <f t="shared" si="19"/>
        <v>0</v>
      </c>
      <c r="M83" s="90">
        <f t="shared" si="19"/>
        <v>0</v>
      </c>
      <c r="N83" s="90">
        <f t="shared" si="19"/>
        <v>0</v>
      </c>
      <c r="O83" s="90">
        <f t="shared" si="19"/>
        <v>0</v>
      </c>
      <c r="P83" s="90">
        <f t="shared" si="19"/>
        <v>0</v>
      </c>
      <c r="Q83" s="90">
        <f t="shared" si="19"/>
        <v>0</v>
      </c>
      <c r="R83" s="90">
        <f t="shared" si="19"/>
        <v>0</v>
      </c>
      <c r="S83" s="90">
        <f t="shared" si="19"/>
        <v>0</v>
      </c>
      <c r="T83" s="90">
        <f t="shared" si="19"/>
        <v>0</v>
      </c>
      <c r="U83" s="90">
        <f t="shared" si="19"/>
        <v>0</v>
      </c>
      <c r="V83" s="90">
        <f t="shared" si="19"/>
        <v>0</v>
      </c>
      <c r="W83" s="90">
        <f t="shared" si="19"/>
        <v>0</v>
      </c>
      <c r="X83" s="90">
        <f t="shared" si="19"/>
        <v>0</v>
      </c>
      <c r="Y83" s="90">
        <f t="shared" si="19"/>
        <v>0</v>
      </c>
      <c r="Z83" s="91">
        <f t="shared" si="19"/>
        <v>0</v>
      </c>
      <c r="AA83" s="92"/>
      <c r="AB83" s="7"/>
      <c r="AC83" s="60"/>
    </row>
    <row r="84" spans="1:29" s="24" customFormat="1" ht="25" customHeight="1">
      <c r="A84" s="62"/>
      <c r="B84" s="2"/>
      <c r="C84" s="59" t="s">
        <v>46</v>
      </c>
      <c r="D84" s="125">
        <f>+$Z$84</f>
        <v>-5972043</v>
      </c>
      <c r="E84" s="125">
        <v>-1881546</v>
      </c>
      <c r="F84" s="126">
        <f t="shared" si="19"/>
        <v>0</v>
      </c>
      <c r="G84" s="126">
        <f t="shared" si="19"/>
        <v>0</v>
      </c>
      <c r="H84" s="126">
        <f t="shared" si="19"/>
        <v>-2425538</v>
      </c>
      <c r="I84" s="126">
        <f t="shared" si="19"/>
        <v>-3748630</v>
      </c>
      <c r="J84" s="126">
        <f t="shared" si="19"/>
        <v>0</v>
      </c>
      <c r="K84" s="126">
        <f t="shared" si="19"/>
        <v>0</v>
      </c>
      <c r="L84" s="126">
        <f t="shared" si="19"/>
        <v>-625129</v>
      </c>
      <c r="M84" s="126">
        <f t="shared" si="19"/>
        <v>0</v>
      </c>
      <c r="N84" s="126">
        <f t="shared" si="19"/>
        <v>0</v>
      </c>
      <c r="O84" s="126">
        <f t="shared" si="19"/>
        <v>0</v>
      </c>
      <c r="P84" s="126">
        <f t="shared" si="19"/>
        <v>0</v>
      </c>
      <c r="Q84" s="126">
        <f t="shared" si="19"/>
        <v>0</v>
      </c>
      <c r="R84" s="126">
        <f t="shared" si="19"/>
        <v>0</v>
      </c>
      <c r="S84" s="126">
        <f t="shared" si="19"/>
        <v>0</v>
      </c>
      <c r="T84" s="126">
        <f>ROUND((+S84-T48+T66),0)</f>
        <v>-1189381</v>
      </c>
      <c r="U84" s="126">
        <f t="shared" si="19"/>
        <v>-2321986</v>
      </c>
      <c r="V84" s="126">
        <f t="shared" si="19"/>
        <v>-893520</v>
      </c>
      <c r="W84" s="126">
        <f t="shared" si="19"/>
        <v>0</v>
      </c>
      <c r="X84" s="126">
        <f t="shared" si="19"/>
        <v>0</v>
      </c>
      <c r="Y84" s="126">
        <f t="shared" si="19"/>
        <v>-7690407</v>
      </c>
      <c r="Z84" s="127">
        <f t="shared" si="19"/>
        <v>-5972043</v>
      </c>
      <c r="AA84" s="46"/>
      <c r="AB84" s="7"/>
      <c r="AC84" s="60"/>
    </row>
    <row r="85" spans="1:29" s="24" customFormat="1" ht="25" customHeight="1">
      <c r="A85" s="142" t="s">
        <v>22</v>
      </c>
      <c r="B85" s="99"/>
      <c r="C85" s="131" t="s">
        <v>68</v>
      </c>
      <c r="D85" s="88">
        <f>+$Z$85</f>
        <v>-3819497</v>
      </c>
      <c r="E85" s="89">
        <v>0</v>
      </c>
      <c r="F85" s="90">
        <f t="shared" si="19"/>
        <v>0</v>
      </c>
      <c r="G85" s="90">
        <f t="shared" si="19"/>
        <v>0</v>
      </c>
      <c r="H85" s="90">
        <f t="shared" si="19"/>
        <v>-1036843</v>
      </c>
      <c r="I85" s="90">
        <f t="shared" si="19"/>
        <v>-1555264</v>
      </c>
      <c r="J85" s="90">
        <f t="shared" si="19"/>
        <v>0</v>
      </c>
      <c r="K85" s="90">
        <f t="shared" si="19"/>
        <v>0</v>
      </c>
      <c r="L85" s="90">
        <f t="shared" si="19"/>
        <v>-266761</v>
      </c>
      <c r="M85" s="90">
        <f t="shared" si="19"/>
        <v>0</v>
      </c>
      <c r="N85" s="90">
        <f t="shared" si="19"/>
        <v>0</v>
      </c>
      <c r="O85" s="90">
        <f t="shared" si="19"/>
        <v>0</v>
      </c>
      <c r="P85" s="90">
        <f t="shared" si="19"/>
        <v>0</v>
      </c>
      <c r="Q85" s="90">
        <f t="shared" si="19"/>
        <v>0</v>
      </c>
      <c r="R85" s="90">
        <f t="shared" si="19"/>
        <v>0</v>
      </c>
      <c r="S85" s="90">
        <f t="shared" si="19"/>
        <v>0</v>
      </c>
      <c r="T85" s="90">
        <f t="shared" si="19"/>
        <v>0</v>
      </c>
      <c r="U85" s="90">
        <f t="shared" si="19"/>
        <v>-40584</v>
      </c>
      <c r="V85" s="90">
        <f t="shared" si="19"/>
        <v>-586269</v>
      </c>
      <c r="W85" s="90">
        <f t="shared" si="19"/>
        <v>0</v>
      </c>
      <c r="X85" s="90">
        <f t="shared" si="19"/>
        <v>0</v>
      </c>
      <c r="Y85" s="90">
        <f t="shared" si="19"/>
        <v>0</v>
      </c>
      <c r="Z85" s="91">
        <f t="shared" si="19"/>
        <v>-3819497</v>
      </c>
      <c r="AA85" s="92"/>
      <c r="AB85" s="7"/>
      <c r="AC85" s="60"/>
    </row>
    <row r="86" spans="1:29" s="24" customFormat="1" ht="25" customHeight="1">
      <c r="A86" s="62"/>
      <c r="B86" s="2"/>
      <c r="C86" s="59" t="s">
        <v>69</v>
      </c>
      <c r="D86" s="37">
        <f>+$Z$86</f>
        <v>-4462</v>
      </c>
      <c r="E86" s="38">
        <v>-2767</v>
      </c>
      <c r="F86" s="126">
        <f>ROUND((+E86-F50+F68),0)</f>
        <v>0</v>
      </c>
      <c r="G86" s="126">
        <f t="shared" si="19"/>
        <v>0</v>
      </c>
      <c r="H86" s="126">
        <f t="shared" si="19"/>
        <v>-1419</v>
      </c>
      <c r="I86" s="126">
        <f t="shared" si="19"/>
        <v>-2128</v>
      </c>
      <c r="J86" s="126">
        <f t="shared" si="19"/>
        <v>0</v>
      </c>
      <c r="K86" s="126">
        <f t="shared" si="19"/>
        <v>0</v>
      </c>
      <c r="L86" s="126">
        <f t="shared" si="19"/>
        <v>-343</v>
      </c>
      <c r="M86" s="126">
        <f t="shared" si="19"/>
        <v>0</v>
      </c>
      <c r="N86" s="126">
        <f t="shared" si="19"/>
        <v>0</v>
      </c>
      <c r="O86" s="126">
        <f t="shared" si="19"/>
        <v>0</v>
      </c>
      <c r="P86" s="126">
        <f t="shared" si="19"/>
        <v>0</v>
      </c>
      <c r="Q86" s="126">
        <f t="shared" si="19"/>
        <v>0</v>
      </c>
      <c r="R86" s="126">
        <f t="shared" si="19"/>
        <v>0</v>
      </c>
      <c r="S86" s="126">
        <f t="shared" si="19"/>
        <v>0</v>
      </c>
      <c r="T86" s="126">
        <f t="shared" si="19"/>
        <v>-1545</v>
      </c>
      <c r="U86" s="126">
        <f t="shared" si="19"/>
        <v>-1373</v>
      </c>
      <c r="V86" s="126">
        <f t="shared" si="19"/>
        <v>-515</v>
      </c>
      <c r="W86" s="126">
        <f t="shared" si="19"/>
        <v>0</v>
      </c>
      <c r="X86" s="126">
        <f t="shared" si="19"/>
        <v>0</v>
      </c>
      <c r="Y86" s="126">
        <f t="shared" si="19"/>
        <v>-7208</v>
      </c>
      <c r="Z86" s="127">
        <f t="shared" si="19"/>
        <v>-4462</v>
      </c>
      <c r="AA86" s="46"/>
      <c r="AB86" s="7"/>
      <c r="AC86" s="60"/>
    </row>
    <row r="87" spans="1:29" s="24" customFormat="1" ht="25" customHeight="1">
      <c r="A87" s="62"/>
      <c r="B87" s="2"/>
      <c r="C87" s="79" t="s">
        <v>50</v>
      </c>
      <c r="D87" s="80">
        <f>+$Z$87</f>
        <v>-26669</v>
      </c>
      <c r="E87" s="81">
        <v>-390</v>
      </c>
      <c r="F87" s="82">
        <f>ROUND((+E87-F51+F69),0)</f>
        <v>0</v>
      </c>
      <c r="G87" s="82">
        <f t="shared" si="19"/>
        <v>0</v>
      </c>
      <c r="H87" s="82">
        <f t="shared" si="19"/>
        <v>-200</v>
      </c>
      <c r="I87" s="82">
        <f t="shared" si="19"/>
        <v>-300</v>
      </c>
      <c r="J87" s="82">
        <f t="shared" si="19"/>
        <v>0</v>
      </c>
      <c r="K87" s="82">
        <f t="shared" si="19"/>
        <v>0</v>
      </c>
      <c r="L87" s="82">
        <f t="shared" si="19"/>
        <v>0</v>
      </c>
      <c r="M87" s="82">
        <f t="shared" si="19"/>
        <v>0</v>
      </c>
      <c r="N87" s="82">
        <f t="shared" si="19"/>
        <v>0</v>
      </c>
      <c r="O87" s="82">
        <f t="shared" si="19"/>
        <v>0</v>
      </c>
      <c r="P87" s="82">
        <f t="shared" si="19"/>
        <v>0</v>
      </c>
      <c r="Q87" s="82">
        <f t="shared" si="19"/>
        <v>0</v>
      </c>
      <c r="R87" s="82">
        <f t="shared" si="19"/>
        <v>0</v>
      </c>
      <c r="S87" s="82">
        <f t="shared" si="19"/>
        <v>0</v>
      </c>
      <c r="T87" s="82">
        <f t="shared" si="19"/>
        <v>-2700</v>
      </c>
      <c r="U87" s="82">
        <f t="shared" si="19"/>
        <v>-2400</v>
      </c>
      <c r="V87" s="82">
        <f t="shared" si="19"/>
        <v>-900</v>
      </c>
      <c r="W87" s="82">
        <f t="shared" si="19"/>
        <v>0</v>
      </c>
      <c r="X87" s="82">
        <f t="shared" si="19"/>
        <v>0</v>
      </c>
      <c r="Y87" s="82">
        <f t="shared" si="19"/>
        <v>-63630</v>
      </c>
      <c r="Z87" s="83">
        <f t="shared" si="19"/>
        <v>-26669</v>
      </c>
      <c r="AA87" s="84"/>
      <c r="AB87" s="7"/>
      <c r="AC87" s="60"/>
    </row>
    <row r="88" spans="1:29" s="24" customFormat="1" ht="25" customHeight="1">
      <c r="A88" s="62"/>
      <c r="B88" s="2"/>
      <c r="C88" s="59" t="s">
        <v>51</v>
      </c>
      <c r="D88" s="37">
        <f>+$Z$88</f>
        <v>0</v>
      </c>
      <c r="E88" s="38">
        <v>0</v>
      </c>
      <c r="F88" s="126">
        <f>ROUND((+E88-F52+F70),0)</f>
        <v>0</v>
      </c>
      <c r="G88" s="126">
        <f t="shared" si="19"/>
        <v>0</v>
      </c>
      <c r="H88" s="126">
        <f t="shared" si="19"/>
        <v>0</v>
      </c>
      <c r="I88" s="126">
        <f t="shared" si="19"/>
        <v>0</v>
      </c>
      <c r="J88" s="126">
        <f t="shared" si="19"/>
        <v>0</v>
      </c>
      <c r="K88" s="126">
        <f t="shared" si="19"/>
        <v>0</v>
      </c>
      <c r="L88" s="126">
        <f t="shared" si="19"/>
        <v>0</v>
      </c>
      <c r="M88" s="126">
        <f t="shared" si="19"/>
        <v>0</v>
      </c>
      <c r="N88" s="126">
        <f t="shared" si="19"/>
        <v>0</v>
      </c>
      <c r="O88" s="126">
        <f t="shared" si="19"/>
        <v>0</v>
      </c>
      <c r="P88" s="126">
        <f t="shared" si="19"/>
        <v>0</v>
      </c>
      <c r="Q88" s="126">
        <f t="shared" si="19"/>
        <v>0</v>
      </c>
      <c r="R88" s="126">
        <f t="shared" si="19"/>
        <v>0</v>
      </c>
      <c r="S88" s="126">
        <f t="shared" si="19"/>
        <v>0</v>
      </c>
      <c r="T88" s="126">
        <f t="shared" si="19"/>
        <v>0</v>
      </c>
      <c r="U88" s="126">
        <f t="shared" si="19"/>
        <v>0</v>
      </c>
      <c r="V88" s="126">
        <f t="shared" si="19"/>
        <v>0</v>
      </c>
      <c r="W88" s="126">
        <f t="shared" si="19"/>
        <v>0</v>
      </c>
      <c r="X88" s="126">
        <f t="shared" si="19"/>
        <v>0</v>
      </c>
      <c r="Y88" s="126">
        <f t="shared" si="19"/>
        <v>0</v>
      </c>
      <c r="Z88" s="127">
        <f t="shared" si="19"/>
        <v>0</v>
      </c>
      <c r="AA88" s="46"/>
      <c r="AB88" s="7"/>
      <c r="AC88" s="60"/>
    </row>
    <row r="89" spans="1:29" s="24" customFormat="1" ht="25" customHeight="1">
      <c r="A89" s="62"/>
      <c r="B89" s="2"/>
      <c r="C89" s="59" t="s">
        <v>53</v>
      </c>
      <c r="D89" s="37">
        <f>+$Z$89</f>
        <v>0</v>
      </c>
      <c r="E89" s="38">
        <v>0</v>
      </c>
      <c r="F89" s="126">
        <f>ROUND((+E89-F53+F71),0)</f>
        <v>0</v>
      </c>
      <c r="G89" s="126">
        <f t="shared" si="19"/>
        <v>0</v>
      </c>
      <c r="H89" s="126">
        <f t="shared" si="19"/>
        <v>0</v>
      </c>
      <c r="I89" s="126">
        <f t="shared" si="19"/>
        <v>0</v>
      </c>
      <c r="J89" s="126">
        <f t="shared" si="19"/>
        <v>0</v>
      </c>
      <c r="K89" s="126">
        <f t="shared" si="19"/>
        <v>0</v>
      </c>
      <c r="L89" s="126">
        <f t="shared" si="19"/>
        <v>0</v>
      </c>
      <c r="M89" s="126">
        <f t="shared" si="19"/>
        <v>0</v>
      </c>
      <c r="N89" s="126">
        <f t="shared" si="19"/>
        <v>0</v>
      </c>
      <c r="O89" s="38">
        <f t="shared" si="19"/>
        <v>0</v>
      </c>
      <c r="P89" s="126">
        <f t="shared" si="19"/>
        <v>0</v>
      </c>
      <c r="Q89" s="126">
        <f t="shared" si="19"/>
        <v>0</v>
      </c>
      <c r="R89" s="126">
        <f t="shared" si="19"/>
        <v>0</v>
      </c>
      <c r="S89" s="126">
        <f t="shared" si="19"/>
        <v>0</v>
      </c>
      <c r="T89" s="126">
        <f t="shared" si="19"/>
        <v>0</v>
      </c>
      <c r="U89" s="126">
        <f t="shared" si="19"/>
        <v>-18134</v>
      </c>
      <c r="V89" s="126">
        <f t="shared" si="19"/>
        <v>0</v>
      </c>
      <c r="W89" s="126">
        <f t="shared" si="19"/>
        <v>0</v>
      </c>
      <c r="X89" s="126">
        <f t="shared" si="19"/>
        <v>0</v>
      </c>
      <c r="Y89" s="126">
        <f t="shared" si="19"/>
        <v>-4968</v>
      </c>
      <c r="Z89" s="127">
        <f t="shared" si="19"/>
        <v>0</v>
      </c>
      <c r="AA89" s="46"/>
      <c r="AB89" s="7"/>
      <c r="AC89" s="60"/>
    </row>
    <row r="90" spans="1:29" s="24" customFormat="1" ht="25" customHeight="1" thickBot="1">
      <c r="A90" s="62"/>
      <c r="B90" s="2"/>
      <c r="C90" s="61" t="s">
        <v>59</v>
      </c>
      <c r="D90" s="32">
        <f>+$Z$90</f>
        <v>-8046</v>
      </c>
      <c r="E90" s="33">
        <v>0</v>
      </c>
      <c r="F90" s="134">
        <f>ROUND((+E90-F57+F75),0)</f>
        <v>0</v>
      </c>
      <c r="G90" s="134">
        <f t="shared" ref="G90:Z90" si="20">ROUND((+F90-G57+G75),0)</f>
        <v>0</v>
      </c>
      <c r="H90" s="134">
        <f t="shared" si="20"/>
        <v>-1351</v>
      </c>
      <c r="I90" s="134">
        <f t="shared" si="20"/>
        <v>-1857</v>
      </c>
      <c r="J90" s="134">
        <f t="shared" si="20"/>
        <v>0</v>
      </c>
      <c r="K90" s="134">
        <f t="shared" si="20"/>
        <v>0</v>
      </c>
      <c r="L90" s="134">
        <f t="shared" si="20"/>
        <v>-908</v>
      </c>
      <c r="M90" s="134">
        <f t="shared" si="20"/>
        <v>0</v>
      </c>
      <c r="N90" s="134">
        <f t="shared" si="20"/>
        <v>0</v>
      </c>
      <c r="O90" s="33">
        <f t="shared" si="20"/>
        <v>0</v>
      </c>
      <c r="P90" s="134">
        <f t="shared" si="20"/>
        <v>0</v>
      </c>
      <c r="Q90" s="134">
        <f t="shared" si="20"/>
        <v>0</v>
      </c>
      <c r="R90" s="134">
        <f t="shared" si="20"/>
        <v>0</v>
      </c>
      <c r="S90" s="134">
        <f t="shared" si="20"/>
        <v>0</v>
      </c>
      <c r="T90" s="134">
        <f t="shared" si="20"/>
        <v>0</v>
      </c>
      <c r="U90" s="134">
        <f t="shared" si="20"/>
        <v>-1190</v>
      </c>
      <c r="V90" s="134">
        <f t="shared" si="20"/>
        <v>-1504</v>
      </c>
      <c r="W90" s="134">
        <f t="shared" si="20"/>
        <v>0</v>
      </c>
      <c r="X90" s="134">
        <f t="shared" si="20"/>
        <v>0</v>
      </c>
      <c r="Y90" s="134">
        <f t="shared" si="20"/>
        <v>-866</v>
      </c>
      <c r="Z90" s="135">
        <f t="shared" si="20"/>
        <v>-8046</v>
      </c>
      <c r="AA90" s="34"/>
      <c r="AB90" s="7"/>
      <c r="AC90" s="60"/>
    </row>
    <row r="91" spans="1:29" s="24" customFormat="1" ht="25" customHeight="1">
      <c r="A91" s="62"/>
      <c r="B91" s="2"/>
      <c r="C91" s="145">
        <f ca="1">NOW()</f>
        <v>42011.651066203704</v>
      </c>
      <c r="D91" s="146"/>
      <c r="E91" s="132"/>
      <c r="F91" s="147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48"/>
      <c r="Z91" s="148"/>
      <c r="AA91" s="132"/>
      <c r="AB91" s="7"/>
      <c r="AC91" s="60"/>
    </row>
    <row r="92" spans="1:29" s="24" customFormat="1" ht="20.05" customHeight="1">
      <c r="A92" s="62"/>
      <c r="B92" s="2"/>
      <c r="C92" s="149"/>
      <c r="D92" s="146"/>
      <c r="E92" s="132"/>
      <c r="F92" s="150">
        <f>+F4+F15+F20+F22-F54-F55-F56-F58-F59-F60</f>
        <v>31649483.809999563</v>
      </c>
      <c r="G92" s="150">
        <f t="shared" ref="G92:Z92" si="21">+G4+G15+G20+G22-G54-G55-G56-G58-G59-G60</f>
        <v>25823584.379999563</v>
      </c>
      <c r="H92" s="150">
        <f t="shared" si="21"/>
        <v>16845492.53999956</v>
      </c>
      <c r="I92" s="150">
        <f t="shared" si="21"/>
        <v>20143595.729999561</v>
      </c>
      <c r="J92" s="150">
        <f t="shared" si="21"/>
        <v>66972826.219999552</v>
      </c>
      <c r="K92" s="150">
        <f t="shared" si="21"/>
        <v>36085263.569999546</v>
      </c>
      <c r="L92" s="150">
        <f t="shared" si="21"/>
        <v>23155815.869999554</v>
      </c>
      <c r="M92" s="150">
        <f t="shared" si="21"/>
        <v>26781626.919999555</v>
      </c>
      <c r="N92" s="150">
        <f t="shared" si="21"/>
        <v>25412281.089999557</v>
      </c>
      <c r="O92" s="150">
        <f t="shared" si="21"/>
        <v>53966591.809999563</v>
      </c>
      <c r="P92" s="150">
        <f t="shared" si="21"/>
        <v>33156563.199999556</v>
      </c>
      <c r="Q92" s="150">
        <f t="shared" si="21"/>
        <v>36427445.349999547</v>
      </c>
      <c r="R92" s="150">
        <f t="shared" si="21"/>
        <v>31470569.859999552</v>
      </c>
      <c r="S92" s="150">
        <f t="shared" si="21"/>
        <v>29454265.479999553</v>
      </c>
      <c r="T92" s="150">
        <f t="shared" si="21"/>
        <v>38996386.559999548</v>
      </c>
      <c r="U92" s="150">
        <f t="shared" si="21"/>
        <v>20180429.366999552</v>
      </c>
      <c r="V92" s="150">
        <f>+V4+V15+V20+V22-V54-V55-V56-V58-V59-V60</f>
        <v>28754499.016999554</v>
      </c>
      <c r="W92" s="150">
        <f t="shared" si="21"/>
        <v>30037459.85699955</v>
      </c>
      <c r="X92" s="150">
        <f t="shared" si="21"/>
        <v>25433986.19699955</v>
      </c>
      <c r="Y92" s="150">
        <f t="shared" si="21"/>
        <v>19992154.576999545</v>
      </c>
      <c r="Z92" s="150">
        <f t="shared" si="21"/>
        <v>26232510.716999538</v>
      </c>
      <c r="AA92" s="132"/>
      <c r="AB92" s="7"/>
      <c r="AC92" s="60"/>
    </row>
    <row r="93" spans="1:29" s="24" customFormat="1" ht="20.05" customHeight="1">
      <c r="A93" s="62"/>
      <c r="B93" s="2"/>
      <c r="C93" s="149"/>
      <c r="D93" s="146"/>
      <c r="E93" s="132"/>
      <c r="F93" s="150">
        <f>-E6+F45+F48+F50+F51+F52+F53+F57</f>
        <v>26469369.790000003</v>
      </c>
      <c r="G93" s="150">
        <f t="shared" ref="G93:Z93" si="22">-F6+G45+G48+G50+G51+G52+G53+G57</f>
        <v>18417230.380000003</v>
      </c>
      <c r="H93" s="150">
        <f t="shared" si="22"/>
        <v>19022531.07</v>
      </c>
      <c r="I93" s="150">
        <f t="shared" si="22"/>
        <v>27228682.32</v>
      </c>
      <c r="J93" s="150">
        <f t="shared" si="22"/>
        <v>51692541.199999996</v>
      </c>
      <c r="K93" s="150">
        <f t="shared" si="22"/>
        <v>23417263.870000001</v>
      </c>
      <c r="L93" s="150">
        <f t="shared" si="22"/>
        <v>19039817.359999999</v>
      </c>
      <c r="M93" s="150">
        <f t="shared" si="22"/>
        <v>21759981.07</v>
      </c>
      <c r="N93" s="150">
        <f t="shared" si="22"/>
        <v>19168775.890000001</v>
      </c>
      <c r="O93" s="150">
        <f t="shared" si="22"/>
        <v>41420095.910000004</v>
      </c>
      <c r="P93" s="150">
        <f t="shared" si="22"/>
        <v>22180177.720000003</v>
      </c>
      <c r="Q93" s="150">
        <f t="shared" si="22"/>
        <v>18972464.539999999</v>
      </c>
      <c r="R93" s="150">
        <f t="shared" si="22"/>
        <v>19288108.960000001</v>
      </c>
      <c r="S93" s="150">
        <f t="shared" si="22"/>
        <v>19583105.059999999</v>
      </c>
      <c r="T93" s="150">
        <f t="shared" si="22"/>
        <v>37941952.149999999</v>
      </c>
      <c r="U93" s="150">
        <f t="shared" si="22"/>
        <v>21783557</v>
      </c>
      <c r="V93" s="150">
        <f>-U6+V45+V48+V50+V51+V52+V53+V57</f>
        <v>25480253.460000001</v>
      </c>
      <c r="W93" s="150">
        <f t="shared" si="22"/>
        <v>21389693.57</v>
      </c>
      <c r="X93" s="150">
        <f t="shared" si="22"/>
        <v>18576592.760000002</v>
      </c>
      <c r="Y93" s="150">
        <f>-X6+Y45+Y48+Y50+Y51+Y52+Y53+Y57</f>
        <v>38822366.280000001</v>
      </c>
      <c r="Z93" s="150">
        <f t="shared" si="22"/>
        <v>37462014.850000001</v>
      </c>
      <c r="AA93" s="132"/>
      <c r="AB93" s="7"/>
      <c r="AC93" s="60"/>
    </row>
    <row r="94" spans="1:29" s="24" customFormat="1" ht="20.05" customHeight="1">
      <c r="A94" s="62"/>
      <c r="B94" s="2"/>
      <c r="C94" s="151"/>
      <c r="D94" s="152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4"/>
      <c r="Z94" s="154"/>
      <c r="AB94" s="7"/>
      <c r="AC94" s="60"/>
    </row>
    <row r="95" spans="1:29" s="24" customFormat="1" ht="20.05" customHeight="1">
      <c r="A95" s="62"/>
      <c r="B95" s="2"/>
      <c r="F95" s="155">
        <f t="shared" ref="F95:Z95" si="23">IF(F92&gt;F93,1,F92/F93)</f>
        <v>1</v>
      </c>
      <c r="G95" s="155">
        <f t="shared" si="23"/>
        <v>1</v>
      </c>
      <c r="H95" s="155">
        <f t="shared" si="23"/>
        <v>0.88555473916750238</v>
      </c>
      <c r="I95" s="155">
        <f t="shared" si="23"/>
        <v>0.73979326260689804</v>
      </c>
      <c r="J95" s="155">
        <f t="shared" si="23"/>
        <v>1</v>
      </c>
      <c r="K95" s="155">
        <f t="shared" si="23"/>
        <v>1</v>
      </c>
      <c r="L95" s="155">
        <f t="shared" si="23"/>
        <v>1</v>
      </c>
      <c r="M95" s="155">
        <f t="shared" si="23"/>
        <v>1</v>
      </c>
      <c r="N95" s="155">
        <f t="shared" si="23"/>
        <v>1</v>
      </c>
      <c r="O95" s="155">
        <f t="shared" si="23"/>
        <v>1</v>
      </c>
      <c r="P95" s="155">
        <f t="shared" si="23"/>
        <v>1</v>
      </c>
      <c r="Q95" s="155">
        <f t="shared" si="23"/>
        <v>1</v>
      </c>
      <c r="R95" s="155">
        <f t="shared" si="23"/>
        <v>1</v>
      </c>
      <c r="S95" s="155">
        <f t="shared" si="23"/>
        <v>1</v>
      </c>
      <c r="T95" s="155">
        <f t="shared" si="23"/>
        <v>1</v>
      </c>
      <c r="U95" s="155">
        <f t="shared" si="23"/>
        <v>0.92640652612424834</v>
      </c>
      <c r="V95" s="155">
        <f t="shared" si="23"/>
        <v>1</v>
      </c>
      <c r="W95" s="155">
        <f t="shared" si="23"/>
        <v>1</v>
      </c>
      <c r="X95" s="155">
        <f t="shared" si="23"/>
        <v>1</v>
      </c>
      <c r="Y95" s="156">
        <f t="shared" si="23"/>
        <v>0.51496486414067044</v>
      </c>
      <c r="Z95" s="156">
        <f t="shared" si="23"/>
        <v>0.70024292131739241</v>
      </c>
      <c r="AB95" s="7"/>
      <c r="AC95" s="60"/>
    </row>
    <row r="96" spans="1:29" s="17" customFormat="1" ht="20.05" customHeight="1">
      <c r="A96" s="12"/>
      <c r="B96" s="2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8"/>
      <c r="Z96" s="158"/>
      <c r="AB96" s="7"/>
      <c r="AC96" s="60"/>
    </row>
    <row r="97" spans="1:29" s="24" customFormat="1" ht="20.05" customHeight="1">
      <c r="A97" s="18"/>
      <c r="B97" s="2"/>
      <c r="C97" s="159" t="s">
        <v>70</v>
      </c>
      <c r="D97" s="152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8"/>
      <c r="Z97" s="158"/>
      <c r="AB97" s="7"/>
      <c r="AC97" s="60"/>
    </row>
    <row r="98" spans="1:29" s="24" customFormat="1" ht="20.05" customHeight="1">
      <c r="A98" s="18"/>
      <c r="B98" s="2"/>
      <c r="C98" s="159" t="s">
        <v>71</v>
      </c>
      <c r="D98" s="160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2"/>
      <c r="Z98" s="162"/>
      <c r="AB98" s="7"/>
      <c r="AC98" s="60"/>
    </row>
    <row r="99" spans="1:29" s="24" customFormat="1" ht="20.05" customHeight="1">
      <c r="A99" s="18"/>
      <c r="B99" s="2"/>
      <c r="C99" s="151"/>
      <c r="D99" s="152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2"/>
      <c r="AB99" s="7"/>
      <c r="AC99" s="60"/>
    </row>
    <row r="100" spans="1:29" s="24" customFormat="1" ht="20.05" customHeight="1">
      <c r="A100" s="18"/>
      <c r="B100" s="2"/>
      <c r="C100" s="12" t="s">
        <v>72</v>
      </c>
      <c r="D100" s="152"/>
      <c r="Z100" s="9"/>
      <c r="AB100" s="7"/>
      <c r="AC100" s="60"/>
    </row>
    <row r="101" spans="1:29" s="24" customFormat="1" ht="20.05" customHeight="1">
      <c r="A101" s="18"/>
      <c r="B101" s="2"/>
      <c r="C101" s="151"/>
      <c r="D101" s="152"/>
      <c r="Z101" s="9"/>
      <c r="AB101" s="7"/>
      <c r="AC101" s="60"/>
    </row>
    <row r="102" spans="1:29" s="24" customFormat="1" ht="20.05" customHeight="1">
      <c r="A102" s="18"/>
      <c r="B102" s="2"/>
      <c r="C102" s="12" t="s">
        <v>73</v>
      </c>
      <c r="D102" s="152"/>
      <c r="Z102" s="9"/>
      <c r="AB102" s="7"/>
      <c r="AC102" s="60"/>
    </row>
    <row r="103" spans="1:29" s="24" customFormat="1" ht="20.05" customHeight="1">
      <c r="A103" s="18"/>
      <c r="B103" s="2"/>
      <c r="C103" s="151"/>
      <c r="D103" s="152"/>
      <c r="Z103" s="9"/>
      <c r="AB103" s="7"/>
      <c r="AC103" s="60"/>
    </row>
    <row r="104" spans="1:29" s="24" customFormat="1" ht="20.05" customHeight="1">
      <c r="A104" s="18"/>
      <c r="B104" s="2"/>
      <c r="C104" s="151"/>
      <c r="D104" s="152"/>
      <c r="Z104" s="9"/>
      <c r="AB104" s="7"/>
      <c r="AC104" s="60"/>
    </row>
    <row r="105" spans="1:29" s="24" customFormat="1" ht="20.05" customHeight="1">
      <c r="A105" s="18"/>
      <c r="B105" s="2"/>
      <c r="C105" s="151"/>
      <c r="D105" s="152"/>
      <c r="Z105" s="9"/>
      <c r="AB105" s="7"/>
      <c r="AC105" s="60"/>
    </row>
    <row r="106" spans="1:29" s="24" customFormat="1" ht="20.05" customHeight="1">
      <c r="A106" s="18"/>
      <c r="B106" s="2"/>
      <c r="C106" s="151"/>
      <c r="D106" s="152"/>
      <c r="Z106" s="9"/>
      <c r="AB106" s="7"/>
      <c r="AC106" s="60"/>
    </row>
    <row r="107" spans="1:29" s="141" customFormat="1" ht="20.05" customHeight="1">
      <c r="A107" s="136"/>
      <c r="B107" s="2"/>
      <c r="C107" s="137"/>
      <c r="D107" s="163"/>
      <c r="K107" s="24"/>
      <c r="Z107" s="30"/>
      <c r="AB107" s="7"/>
      <c r="AC107" s="60"/>
    </row>
    <row r="108" spans="1:29" ht="20.05" customHeight="1">
      <c r="B108" s="2"/>
      <c r="AC108" s="60"/>
    </row>
    <row r="109" spans="1:29" ht="20.05" customHeight="1">
      <c r="B109" s="2"/>
      <c r="AC109" s="60"/>
    </row>
    <row r="110" spans="1:29" ht="20.05" customHeight="1">
      <c r="B110" s="2"/>
      <c r="AC110" s="60"/>
    </row>
    <row r="111" spans="1:29" ht="20.05" customHeight="1">
      <c r="B111" s="2"/>
      <c r="AC111" s="60"/>
    </row>
    <row r="112" spans="1:29" ht="20.05" customHeight="1">
      <c r="B112" s="2"/>
      <c r="AC112" s="60"/>
    </row>
    <row r="113" spans="2:29" ht="20.05" customHeight="1">
      <c r="B113" s="2"/>
      <c r="AC113" s="60"/>
    </row>
    <row r="114" spans="2:29" ht="20.05" customHeight="1">
      <c r="B114" s="2"/>
      <c r="AC114" s="60"/>
    </row>
    <row r="115" spans="2:29" ht="20.05" customHeight="1">
      <c r="B115" s="2"/>
      <c r="AC115" s="60"/>
    </row>
    <row r="116" spans="2:29" ht="20.05" customHeight="1">
      <c r="B116" s="2"/>
      <c r="AC116" s="60"/>
    </row>
    <row r="117" spans="2:29" ht="20.05" customHeight="1">
      <c r="B117" s="2"/>
      <c r="AC117" s="60"/>
    </row>
    <row r="118" spans="2:29" ht="20.05" customHeight="1">
      <c r="B118" s="2"/>
    </row>
    <row r="119" spans="2:29" ht="20.05" customHeight="1">
      <c r="B119" s="2"/>
    </row>
    <row r="120" spans="2:29" ht="20.05" customHeight="1">
      <c r="B120" s="2"/>
    </row>
    <row r="121" spans="2:29" ht="20.05" customHeight="1">
      <c r="B121" s="2"/>
    </row>
    <row r="122" spans="2:29" ht="20.05" customHeight="1">
      <c r="B122" s="2"/>
    </row>
    <row r="123" spans="2:29" ht="20.05" customHeight="1">
      <c r="B123" s="2"/>
    </row>
    <row r="124" spans="2:29" ht="20.05" customHeight="1">
      <c r="B124" s="2"/>
    </row>
    <row r="125" spans="2:29" ht="20.05" customHeight="1">
      <c r="B125" s="2"/>
    </row>
    <row r="126" spans="2:29" ht="20.05" customHeight="1">
      <c r="B126" s="2"/>
    </row>
    <row r="127" spans="2:29" ht="20.05" customHeight="1">
      <c r="B127" s="2"/>
    </row>
    <row r="128" spans="2:29" ht="20.05" customHeight="1">
      <c r="B128" s="2"/>
    </row>
    <row r="129" spans="2:2" ht="20.05" customHeight="1">
      <c r="B129" s="2"/>
    </row>
    <row r="130" spans="2:2" ht="20.05" customHeight="1">
      <c r="B130" s="2"/>
    </row>
    <row r="131" spans="2:2" ht="20.05" customHeight="1">
      <c r="B131" s="2"/>
    </row>
    <row r="132" spans="2:2" ht="20.05" customHeight="1">
      <c r="B132" s="2"/>
    </row>
    <row r="133" spans="2:2" ht="20.05" customHeight="1">
      <c r="B133" s="2"/>
    </row>
    <row r="134" spans="2:2" ht="20.05" customHeight="1">
      <c r="B134" s="2"/>
    </row>
    <row r="135" spans="2:2" ht="20.05" customHeight="1">
      <c r="B135" s="2"/>
    </row>
    <row r="136" spans="2:2" ht="20.05" customHeight="1">
      <c r="B136" s="2"/>
    </row>
    <row r="137" spans="2:2" ht="20.05" customHeight="1">
      <c r="B137" s="2"/>
    </row>
    <row r="138" spans="2:2" ht="20.05" customHeight="1">
      <c r="B138" s="2"/>
    </row>
    <row r="139" spans="2:2" ht="20.05" customHeight="1">
      <c r="B139" s="2"/>
    </row>
    <row r="140" spans="2:2" ht="20.05" customHeight="1">
      <c r="B140" s="2"/>
    </row>
    <row r="141" spans="2:2" ht="20.05" customHeight="1">
      <c r="B141" s="2"/>
    </row>
    <row r="142" spans="2:2" ht="20.05" customHeight="1">
      <c r="B142" s="2"/>
    </row>
    <row r="143" spans="2:2" ht="20.05" customHeight="1">
      <c r="B143" s="2"/>
    </row>
    <row r="144" spans="2:2" ht="20.05" customHeight="1">
      <c r="B144" s="2"/>
    </row>
    <row r="145" spans="2:2" ht="20.05" customHeight="1">
      <c r="B145" s="2"/>
    </row>
    <row r="146" spans="2:2" ht="20.05" customHeight="1">
      <c r="B146" s="2"/>
    </row>
    <row r="147" spans="2:2" ht="20.05" customHeight="1">
      <c r="B147" s="2"/>
    </row>
    <row r="148" spans="2:2" ht="20.05" customHeight="1">
      <c r="B148" s="2"/>
    </row>
    <row r="149" spans="2:2" ht="20.05" customHeight="1">
      <c r="B149" s="2"/>
    </row>
    <row r="150" spans="2:2" ht="20.05" customHeight="1">
      <c r="B150" s="169"/>
    </row>
  </sheetData>
  <autoFilter ref="A1:A149">
    <filterColumn colId="0"/>
  </autoFilter>
  <pageMargins left="0" right="0" top="0" bottom="0.35433070866141736" header="0" footer="0.19685039370078741"/>
  <pageSetup paperSize="8" scale="47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Sistema</vt:lpstr>
      <vt:lpstr>Sistema!Area_de_impressao</vt:lpstr>
      <vt:lpstr>Sistema!Titulos_de_impressao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2015-01-07T17:37:08Z</dcterms:created>
  <dcterms:modified xsi:type="dcterms:W3CDTF">2015-01-07T17:38:22Z</dcterms:modified>
</cp:coreProperties>
</file>