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<sst xmlns="http://schemas.openxmlformats.org/spreadsheetml/2006/main" count="100" uniqueCount="98">
  <si>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</si>
  <si>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</si>
  <si>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</si>
  <si>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</si>
  <si>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</si>
  <si>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</si>
  <si>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</si>
  <si>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</si>
  <si>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</si>
  <si>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</si>
  <si>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</si>
  <si>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</si>
  <si>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</si>
  <si>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</si>
  <si>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</si>
  <si>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</si>
  <si>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</si>
  <si>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</si>
  <si>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</si>
  <si>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</si>
  <si>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</si>
  <si>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</si>
  <si>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</si>
  <si>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</si>
  <si>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</si>
  <si>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</si>
  <si>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</si>
  <si>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</si>
  <si>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</si>
  <si>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</si>
  <si>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</si>
  <si>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</si>
  <si>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</si>
  <si>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</si>
  <si>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</si>
  <si>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</si>
  <si>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</si>
  <si>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</si>
  <si>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</si>
  <si>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</si>
  <si>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</si>
  <si>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</si>
  <si>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</si>
  <si>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</si>
  <si>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</si>
  <si>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</si>
  <si>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</si>
  <si>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</si>
  <si>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</si>
  <si>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</si>
  <si>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</si>
  <si>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</si>
  <si>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</si>
  <si>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</si>
  <si>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</si>
  <si>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</si>
  <si>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</si>
  <si>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</si>
  <si>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</si>
  <si>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</si>
  <si>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</si>
  <si>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</si>
  <si>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</si>
  <si>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</si>
  <si>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</si>
  <si>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</si>
  <si>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</si>
  <si>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</si>
  <si>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</si>
  <si>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</si>
  <si>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</si>
  <si>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</si>
  <si>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</si>
  <si>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</si>
  <si>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</si>
  <si>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</si>
  <si>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</si>
  <si>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</si>
  <si>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</si>
  <si>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</si>
  <si>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</si>
  <si>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</si>
  <si>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</si>
  <si>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</si>
  <si>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</si>
  <si>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</si>
  <si>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</si>
  <si>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</si>
  <si>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</si>
  <si>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</si>
  <si>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</si>
  <si>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</si>
  <si>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</si>
  <si>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</si>
  <si>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</si>
  <si>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</si>
  <si>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</si>
  <si>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28/09/14 - VENCIMENTO 03/10/14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</si>
</sst>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221993</v>
      </c>
      <c r="C7" s="10">
        <f>C8+C20+C24</f>
        <v>158006</v>
      </c>
      <c r="D7" s="10">
        <f>D8+D20+D24</f>
        <v>171955</v>
      </c>
      <c r="E7" s="10">
        <f>E8+E20+E24</f>
        <v>37296</v>
      </c>
      <c r="F7" s="10">
        <f aca="true" t="shared" si="0" ref="F7:M7">F8+F20+F24</f>
        <v>123319</v>
      </c>
      <c r="G7" s="10">
        <f t="shared" si="0"/>
        <v>201053</v>
      </c>
      <c r="H7" s="10">
        <f t="shared" si="0"/>
        <v>192313</v>
      </c>
      <c r="I7" s="10">
        <f t="shared" si="0"/>
        <v>195863</v>
      </c>
      <c r="J7" s="10">
        <f t="shared" si="0"/>
        <v>134910</v>
      </c>
      <c r="K7" s="10">
        <f t="shared" si="0"/>
        <v>204235</v>
      </c>
      <c r="L7" s="10">
        <f t="shared" si="0"/>
        <v>65593</v>
      </c>
      <c r="M7" s="10">
        <f t="shared" si="0"/>
        <v>34398</v>
      </c>
      <c r="N7" s="10">
        <f>+N8+N20+N24</f>
        <v>1740934</v>
      </c>
      <c r="P7" s="41"/>
    </row>
    <row r="8" spans="1:14" ht="18.75" customHeight="1">
      <c r="A8" s="11" t="s">
        <v>34</v>
      </c>
      <c r="B8" s="12">
        <f>+B9+B12+B16</f>
        <v>122162</v>
      </c>
      <c r="C8" s="12">
        <f>+C9+C12+C16</f>
        <v>91318</v>
      </c>
      <c r="D8" s="12">
        <f>+D9+D12+D16</f>
        <v>99877</v>
      </c>
      <c r="E8" s="12">
        <f>+E9+E12+E16</f>
        <v>21839</v>
      </c>
      <c r="F8" s="12">
        <f aca="true" t="shared" si="1" ref="F8:M8">+F9+F12+F16</f>
        <v>68518</v>
      </c>
      <c r="G8" s="12">
        <f t="shared" si="1"/>
        <v>116521</v>
      </c>
      <c r="H8" s="12">
        <f t="shared" si="1"/>
        <v>109516</v>
      </c>
      <c r="I8" s="12">
        <f t="shared" si="1"/>
        <v>107065</v>
      </c>
      <c r="J8" s="12">
        <f t="shared" si="1"/>
        <v>77809</v>
      </c>
      <c r="K8" s="12">
        <f t="shared" si="1"/>
        <v>109736</v>
      </c>
      <c r="L8" s="12">
        <f t="shared" si="1"/>
        <v>38312</v>
      </c>
      <c r="M8" s="12">
        <f t="shared" si="1"/>
        <v>21304</v>
      </c>
      <c r="N8" s="12">
        <f>SUM(B8:M8)</f>
        <v>983977</v>
      </c>
    </row>
    <row r="9" spans="1:14" ht="18.75" customHeight="1">
      <c r="A9" s="13" t="s">
        <v>7</v>
      </c>
      <c r="B9" s="14">
        <v>23483</v>
      </c>
      <c r="C9" s="14">
        <v>20893</v>
      </c>
      <c r="D9" s="14">
        <v>15732</v>
      </c>
      <c r="E9" s="14">
        <v>3354</v>
      </c>
      <c r="F9" s="14">
        <v>10297</v>
      </c>
      <c r="G9" s="14">
        <v>20067</v>
      </c>
      <c r="H9" s="14">
        <v>24538</v>
      </c>
      <c r="I9" s="14">
        <v>13914</v>
      </c>
      <c r="J9" s="14">
        <v>15384</v>
      </c>
      <c r="K9" s="14">
        <v>16278</v>
      </c>
      <c r="L9" s="14">
        <v>7517</v>
      </c>
      <c r="M9" s="14">
        <v>3907</v>
      </c>
      <c r="N9" s="12">
        <f aca="true" t="shared" si="2" ref="N9:N19">SUM(B9:M9)</f>
        <v>175364</v>
      </c>
    </row>
    <row r="10" spans="1:14" ht="18.75" customHeight="1">
      <c r="A10" s="15" t="s">
        <v>8</v>
      </c>
      <c r="B10" s="14">
        <f>+B9-B11</f>
        <v>23483</v>
      </c>
      <c r="C10" s="14">
        <f>+C9-C11</f>
        <v>20893</v>
      </c>
      <c r="D10" s="14">
        <f>+D9-D11</f>
        <v>15732</v>
      </c>
      <c r="E10" s="14">
        <f>+E9-E11</f>
        <v>3354</v>
      </c>
      <c r="F10" s="14">
        <f aca="true" t="shared" si="3" ref="F10:M10">+F9-F11</f>
        <v>10297</v>
      </c>
      <c r="G10" s="14">
        <f t="shared" si="3"/>
        <v>20067</v>
      </c>
      <c r="H10" s="14">
        <f t="shared" si="3"/>
        <v>24538</v>
      </c>
      <c r="I10" s="14">
        <f t="shared" si="3"/>
        <v>13914</v>
      </c>
      <c r="J10" s="14">
        <f t="shared" si="3"/>
        <v>15384</v>
      </c>
      <c r="K10" s="14">
        <f t="shared" si="3"/>
        <v>16278</v>
      </c>
      <c r="L10" s="14">
        <f t="shared" si="3"/>
        <v>7517</v>
      </c>
      <c r="M10" s="14">
        <f t="shared" si="3"/>
        <v>3907</v>
      </c>
      <c r="N10" s="12">
        <f t="shared" si="2"/>
        <v>175364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94416</v>
      </c>
      <c r="C12" s="14">
        <f>C13+C14+C15</f>
        <v>67350</v>
      </c>
      <c r="D12" s="14">
        <f>D13+D14+D15</f>
        <v>81475</v>
      </c>
      <c r="E12" s="14">
        <f>E13+E14+E15</f>
        <v>17797</v>
      </c>
      <c r="F12" s="14">
        <f aca="true" t="shared" si="4" ref="F12:M12">F13+F14+F15</f>
        <v>55814</v>
      </c>
      <c r="G12" s="14">
        <f t="shared" si="4"/>
        <v>92264</v>
      </c>
      <c r="H12" s="14">
        <f t="shared" si="4"/>
        <v>81852</v>
      </c>
      <c r="I12" s="14">
        <f t="shared" si="4"/>
        <v>89955</v>
      </c>
      <c r="J12" s="14">
        <f t="shared" si="4"/>
        <v>60118</v>
      </c>
      <c r="K12" s="14">
        <f t="shared" si="4"/>
        <v>89978</v>
      </c>
      <c r="L12" s="14">
        <f t="shared" si="4"/>
        <v>29871</v>
      </c>
      <c r="M12" s="14">
        <f t="shared" si="4"/>
        <v>16984</v>
      </c>
      <c r="N12" s="12">
        <f t="shared" si="2"/>
        <v>777874</v>
      </c>
    </row>
    <row r="13" spans="1:14" ht="18.75" customHeight="1">
      <c r="A13" s="15" t="s">
        <v>10</v>
      </c>
      <c r="B13" s="14">
        <v>45682</v>
      </c>
      <c r="C13" s="14">
        <v>33968</v>
      </c>
      <c r="D13" s="14">
        <v>39768</v>
      </c>
      <c r="E13" s="14">
        <v>8677</v>
      </c>
      <c r="F13" s="14">
        <v>27515</v>
      </c>
      <c r="G13" s="14">
        <v>45953</v>
      </c>
      <c r="H13" s="14">
        <v>41171</v>
      </c>
      <c r="I13" s="14">
        <v>45286</v>
      </c>
      <c r="J13" s="14">
        <v>28918</v>
      </c>
      <c r="K13" s="14">
        <v>43150</v>
      </c>
      <c r="L13" s="14">
        <v>13874</v>
      </c>
      <c r="M13" s="14">
        <v>7931</v>
      </c>
      <c r="N13" s="12">
        <f t="shared" si="2"/>
        <v>381893</v>
      </c>
    </row>
    <row r="14" spans="1:14" ht="18.75" customHeight="1">
      <c r="A14" s="15" t="s">
        <v>11</v>
      </c>
      <c r="B14" s="14">
        <v>40973</v>
      </c>
      <c r="C14" s="14">
        <v>27336</v>
      </c>
      <c r="D14" s="14">
        <v>36151</v>
      </c>
      <c r="E14" s="14">
        <v>7610</v>
      </c>
      <c r="F14" s="14">
        <v>23647</v>
      </c>
      <c r="G14" s="14">
        <v>38323</v>
      </c>
      <c r="H14" s="14">
        <v>34215</v>
      </c>
      <c r="I14" s="14">
        <v>38382</v>
      </c>
      <c r="J14" s="14">
        <v>26562</v>
      </c>
      <c r="K14" s="14">
        <v>40597</v>
      </c>
      <c r="L14" s="14">
        <v>14096</v>
      </c>
      <c r="M14" s="14">
        <v>8112</v>
      </c>
      <c r="N14" s="12">
        <f t="shared" si="2"/>
        <v>336004</v>
      </c>
    </row>
    <row r="15" spans="1:14" ht="18.75" customHeight="1">
      <c r="A15" s="15" t="s">
        <v>12</v>
      </c>
      <c r="B15" s="14">
        <v>7761</v>
      </c>
      <c r="C15" s="14">
        <v>6046</v>
      </c>
      <c r="D15" s="14">
        <v>5556</v>
      </c>
      <c r="E15" s="14">
        <v>1510</v>
      </c>
      <c r="F15" s="14">
        <v>4652</v>
      </c>
      <c r="G15" s="14">
        <v>7988</v>
      </c>
      <c r="H15" s="14">
        <v>6466</v>
      </c>
      <c r="I15" s="14">
        <v>6287</v>
      </c>
      <c r="J15" s="14">
        <v>4638</v>
      </c>
      <c r="K15" s="14">
        <v>6231</v>
      </c>
      <c r="L15" s="14">
        <v>1901</v>
      </c>
      <c r="M15" s="14">
        <v>941</v>
      </c>
      <c r="N15" s="12">
        <f t="shared" si="2"/>
        <v>59977</v>
      </c>
    </row>
    <row r="16" spans="1:14" ht="18.75" customHeight="1">
      <c r="A16" s="16" t="s">
        <v>33</v>
      </c>
      <c r="B16" s="14">
        <f>B17+B18+B19</f>
        <v>4263</v>
      </c>
      <c r="C16" s="14">
        <f>C17+C18+C19</f>
        <v>3075</v>
      </c>
      <c r="D16" s="14">
        <f>D17+D18+D19</f>
        <v>2670</v>
      </c>
      <c r="E16" s="14">
        <f>E17+E18+E19</f>
        <v>688</v>
      </c>
      <c r="F16" s="14">
        <f aca="true" t="shared" si="5" ref="F16:M16">F17+F18+F19</f>
        <v>2407</v>
      </c>
      <c r="G16" s="14">
        <f t="shared" si="5"/>
        <v>4190</v>
      </c>
      <c r="H16" s="14">
        <f t="shared" si="5"/>
        <v>3126</v>
      </c>
      <c r="I16" s="14">
        <f t="shared" si="5"/>
        <v>3196</v>
      </c>
      <c r="J16" s="14">
        <f t="shared" si="5"/>
        <v>2307</v>
      </c>
      <c r="K16" s="14">
        <f t="shared" si="5"/>
        <v>3480</v>
      </c>
      <c r="L16" s="14">
        <f t="shared" si="5"/>
        <v>924</v>
      </c>
      <c r="M16" s="14">
        <f t="shared" si="5"/>
        <v>413</v>
      </c>
      <c r="N16" s="12">
        <f t="shared" si="2"/>
        <v>30739</v>
      </c>
    </row>
    <row r="17" spans="1:14" ht="18.75" customHeight="1">
      <c r="A17" s="15" t="s">
        <v>30</v>
      </c>
      <c r="B17" s="14">
        <v>1702</v>
      </c>
      <c r="C17" s="14">
        <v>1313</v>
      </c>
      <c r="D17" s="14">
        <v>1116</v>
      </c>
      <c r="E17" s="14">
        <v>293</v>
      </c>
      <c r="F17" s="14">
        <v>1051</v>
      </c>
      <c r="G17" s="14">
        <v>1763</v>
      </c>
      <c r="H17" s="14">
        <v>1459</v>
      </c>
      <c r="I17" s="14">
        <v>1484</v>
      </c>
      <c r="J17" s="14">
        <v>1092</v>
      </c>
      <c r="K17" s="14">
        <v>1607</v>
      </c>
      <c r="L17" s="14">
        <v>434</v>
      </c>
      <c r="M17" s="14">
        <v>191</v>
      </c>
      <c r="N17" s="12">
        <f t="shared" si="2"/>
        <v>13505</v>
      </c>
    </row>
    <row r="18" spans="1:14" ht="18.75" customHeight="1">
      <c r="A18" s="15" t="s">
        <v>31</v>
      </c>
      <c r="B18" s="14">
        <v>99</v>
      </c>
      <c r="C18" s="14">
        <v>103</v>
      </c>
      <c r="D18" s="14">
        <v>123</v>
      </c>
      <c r="E18" s="14">
        <v>11</v>
      </c>
      <c r="F18" s="14">
        <v>55</v>
      </c>
      <c r="G18" s="14">
        <v>150</v>
      </c>
      <c r="H18" s="14">
        <v>86</v>
      </c>
      <c r="I18" s="14">
        <v>99</v>
      </c>
      <c r="J18" s="14">
        <v>65</v>
      </c>
      <c r="K18" s="14">
        <v>156</v>
      </c>
      <c r="L18" s="14">
        <v>50</v>
      </c>
      <c r="M18" s="14">
        <v>16</v>
      </c>
      <c r="N18" s="12">
        <f t="shared" si="2"/>
        <v>1013</v>
      </c>
    </row>
    <row r="19" spans="1:14" ht="18.75" customHeight="1">
      <c r="A19" s="15" t="s">
        <v>32</v>
      </c>
      <c r="B19" s="14">
        <v>2462</v>
      </c>
      <c r="C19" s="14">
        <v>1659</v>
      </c>
      <c r="D19" s="14">
        <v>1431</v>
      </c>
      <c r="E19" s="14">
        <v>384</v>
      </c>
      <c r="F19" s="14">
        <v>1301</v>
      </c>
      <c r="G19" s="14">
        <v>2277</v>
      </c>
      <c r="H19" s="14">
        <v>1581</v>
      </c>
      <c r="I19" s="14">
        <v>1613</v>
      </c>
      <c r="J19" s="14">
        <v>1150</v>
      </c>
      <c r="K19" s="14">
        <v>1717</v>
      </c>
      <c r="L19" s="14">
        <v>440</v>
      </c>
      <c r="M19" s="14">
        <v>206</v>
      </c>
      <c r="N19" s="12">
        <f t="shared" si="2"/>
        <v>16221</v>
      </c>
    </row>
    <row r="20" spans="1:14" ht="18.75" customHeight="1">
      <c r="A20" s="17" t="s">
        <v>13</v>
      </c>
      <c r="B20" s="18">
        <f>B21+B22+B23</f>
        <v>69168</v>
      </c>
      <c r="C20" s="18">
        <f>C21+C22+C23</f>
        <v>42477</v>
      </c>
      <c r="D20" s="18">
        <f>D21+D22+D23</f>
        <v>46303</v>
      </c>
      <c r="E20" s="18">
        <f>E21+E22+E23</f>
        <v>9208</v>
      </c>
      <c r="F20" s="18">
        <f aca="true" t="shared" si="6" ref="F20:M20">F21+F22+F23</f>
        <v>32500</v>
      </c>
      <c r="G20" s="18">
        <f t="shared" si="6"/>
        <v>51244</v>
      </c>
      <c r="H20" s="18">
        <f t="shared" si="6"/>
        <v>52429</v>
      </c>
      <c r="I20" s="18">
        <f t="shared" si="6"/>
        <v>64970</v>
      </c>
      <c r="J20" s="18">
        <f t="shared" si="6"/>
        <v>37726</v>
      </c>
      <c r="K20" s="18">
        <f t="shared" si="6"/>
        <v>73114</v>
      </c>
      <c r="L20" s="18">
        <f t="shared" si="6"/>
        <v>21063</v>
      </c>
      <c r="M20" s="18">
        <f t="shared" si="6"/>
        <v>10515</v>
      </c>
      <c r="N20" s="12">
        <f aca="true" t="shared" si="7" ref="N20:N26">SUM(B20:M20)</f>
        <v>510717</v>
      </c>
    </row>
    <row r="21" spans="1:14" ht="18.75" customHeight="1">
      <c r="A21" s="13" t="s">
        <v>14</v>
      </c>
      <c r="B21" s="14">
        <v>39934</v>
      </c>
      <c r="C21" s="14">
        <v>27099</v>
      </c>
      <c r="D21" s="14">
        <v>27155</v>
      </c>
      <c r="E21" s="14">
        <v>5490</v>
      </c>
      <c r="F21" s="14">
        <v>19704</v>
      </c>
      <c r="G21" s="14">
        <v>31539</v>
      </c>
      <c r="H21" s="14">
        <v>32567</v>
      </c>
      <c r="I21" s="14">
        <v>38486</v>
      </c>
      <c r="J21" s="14">
        <v>22594</v>
      </c>
      <c r="K21" s="14">
        <v>41031</v>
      </c>
      <c r="L21" s="14">
        <v>12142</v>
      </c>
      <c r="M21" s="14">
        <v>5974</v>
      </c>
      <c r="N21" s="12">
        <f t="shared" si="7"/>
        <v>303715</v>
      </c>
    </row>
    <row r="22" spans="1:14" ht="18.75" customHeight="1">
      <c r="A22" s="13" t="s">
        <v>15</v>
      </c>
      <c r="B22" s="14">
        <v>24660</v>
      </c>
      <c r="C22" s="14">
        <v>12490</v>
      </c>
      <c r="D22" s="14">
        <v>16541</v>
      </c>
      <c r="E22" s="14">
        <v>3054</v>
      </c>
      <c r="F22" s="14">
        <v>10574</v>
      </c>
      <c r="G22" s="14">
        <v>16170</v>
      </c>
      <c r="H22" s="14">
        <v>16770</v>
      </c>
      <c r="I22" s="14">
        <v>22822</v>
      </c>
      <c r="J22" s="14">
        <v>12909</v>
      </c>
      <c r="K22" s="14">
        <v>28172</v>
      </c>
      <c r="L22" s="14">
        <v>7887</v>
      </c>
      <c r="M22" s="14">
        <v>4073</v>
      </c>
      <c r="N22" s="12">
        <f t="shared" si="7"/>
        <v>176122</v>
      </c>
    </row>
    <row r="23" spans="1:14" ht="18.75" customHeight="1">
      <c r="A23" s="13" t="s">
        <v>16</v>
      </c>
      <c r="B23" s="14">
        <v>4574</v>
      </c>
      <c r="C23" s="14">
        <v>2888</v>
      </c>
      <c r="D23" s="14">
        <v>2607</v>
      </c>
      <c r="E23" s="14">
        <v>664</v>
      </c>
      <c r="F23" s="14">
        <v>2222</v>
      </c>
      <c r="G23" s="14">
        <v>3535</v>
      </c>
      <c r="H23" s="14">
        <v>3092</v>
      </c>
      <c r="I23" s="14">
        <v>3662</v>
      </c>
      <c r="J23" s="14">
        <v>2223</v>
      </c>
      <c r="K23" s="14">
        <v>3911</v>
      </c>
      <c r="L23" s="14">
        <v>1034</v>
      </c>
      <c r="M23" s="14">
        <v>468</v>
      </c>
      <c r="N23" s="12">
        <f t="shared" si="7"/>
        <v>30880</v>
      </c>
    </row>
    <row r="24" spans="1:14" ht="18.75" customHeight="1">
      <c r="A24" s="17" t="s">
        <v>17</v>
      </c>
      <c r="B24" s="14">
        <f>B25+B26</f>
        <v>30663</v>
      </c>
      <c r="C24" s="14">
        <f>C25+C26</f>
        <v>24211</v>
      </c>
      <c r="D24" s="14">
        <f>D25+D26</f>
        <v>25775</v>
      </c>
      <c r="E24" s="14">
        <f>E25+E26</f>
        <v>6249</v>
      </c>
      <c r="F24" s="14">
        <f aca="true" t="shared" si="8" ref="F24:M24">F25+F26</f>
        <v>22301</v>
      </c>
      <c r="G24" s="14">
        <f t="shared" si="8"/>
        <v>33288</v>
      </c>
      <c r="H24" s="14">
        <f t="shared" si="8"/>
        <v>30368</v>
      </c>
      <c r="I24" s="14">
        <f t="shared" si="8"/>
        <v>23828</v>
      </c>
      <c r="J24" s="14">
        <f t="shared" si="8"/>
        <v>19375</v>
      </c>
      <c r="K24" s="14">
        <f t="shared" si="8"/>
        <v>21385</v>
      </c>
      <c r="L24" s="14">
        <f t="shared" si="8"/>
        <v>6218</v>
      </c>
      <c r="M24" s="14">
        <f t="shared" si="8"/>
        <v>2579</v>
      </c>
      <c r="N24" s="12">
        <f t="shared" si="7"/>
        <v>246240</v>
      </c>
    </row>
    <row r="25" spans="1:14" ht="18.75" customHeight="1">
      <c r="A25" s="13" t="s">
        <v>18</v>
      </c>
      <c r="B25" s="14">
        <v>19624</v>
      </c>
      <c r="C25" s="14">
        <v>15495</v>
      </c>
      <c r="D25" s="14">
        <v>16496</v>
      </c>
      <c r="E25" s="14">
        <v>3999</v>
      </c>
      <c r="F25" s="14">
        <v>14273</v>
      </c>
      <c r="G25" s="14">
        <v>21304</v>
      </c>
      <c r="H25" s="14">
        <v>19436</v>
      </c>
      <c r="I25" s="14">
        <v>15250</v>
      </c>
      <c r="J25" s="14">
        <v>12400</v>
      </c>
      <c r="K25" s="14">
        <v>13686</v>
      </c>
      <c r="L25" s="14">
        <v>3980</v>
      </c>
      <c r="M25" s="14">
        <v>1651</v>
      </c>
      <c r="N25" s="12">
        <f t="shared" si="7"/>
        <v>157594</v>
      </c>
    </row>
    <row r="26" spans="1:14" ht="18.75" customHeight="1">
      <c r="A26" s="13" t="s">
        <v>19</v>
      </c>
      <c r="B26" s="14">
        <v>11039</v>
      </c>
      <c r="C26" s="14">
        <v>8716</v>
      </c>
      <c r="D26" s="14">
        <v>9279</v>
      </c>
      <c r="E26" s="14">
        <v>2250</v>
      </c>
      <c r="F26" s="14">
        <v>8028</v>
      </c>
      <c r="G26" s="14">
        <v>11984</v>
      </c>
      <c r="H26" s="14">
        <v>10932</v>
      </c>
      <c r="I26" s="14">
        <v>8578</v>
      </c>
      <c r="J26" s="14">
        <v>6975</v>
      </c>
      <c r="K26" s="14">
        <v>7699</v>
      </c>
      <c r="L26" s="14">
        <v>2238</v>
      </c>
      <c r="M26" s="14">
        <v>928</v>
      </c>
      <c r="N26" s="12">
        <f t="shared" si="7"/>
        <v>88646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386445.41</v>
      </c>
      <c r="C37" s="29">
        <f>ROUND(+C7*C35,2)</f>
        <v>265766.09</v>
      </c>
      <c r="D37" s="29">
        <f>ROUND(+D7*D35,2)</f>
        <v>271551.34</v>
      </c>
      <c r="E37" s="29">
        <f>ROUND(+E7*E35,2)</f>
        <v>72973.35</v>
      </c>
      <c r="F37" s="29">
        <f aca="true" t="shared" si="11" ref="F37:M37">ROUND(+F7*F35,2)</f>
        <v>224144.61</v>
      </c>
      <c r="G37" s="29">
        <f t="shared" si="11"/>
        <v>291185.06</v>
      </c>
      <c r="H37" s="29">
        <f t="shared" si="11"/>
        <v>323662.78</v>
      </c>
      <c r="I37" s="29">
        <f t="shared" si="11"/>
        <v>321587.46</v>
      </c>
      <c r="J37" s="29">
        <f t="shared" si="11"/>
        <v>249475.57</v>
      </c>
      <c r="K37" s="29">
        <f t="shared" si="11"/>
        <v>361067.06</v>
      </c>
      <c r="L37" s="29">
        <f t="shared" si="11"/>
        <v>137732.18</v>
      </c>
      <c r="M37" s="29">
        <f t="shared" si="11"/>
        <v>71857.42</v>
      </c>
      <c r="N37" s="29">
        <f>SUM(B37:M37)</f>
        <v>2977448.33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-73199</v>
      </c>
      <c r="C39" s="30">
        <f>+C40+C43+C50</f>
        <v>-62929</v>
      </c>
      <c r="D39" s="30">
        <f>+D40+D43+D50</f>
        <v>-47196</v>
      </c>
      <c r="E39" s="30">
        <f>+E40+E43+E50</f>
        <v>-10062</v>
      </c>
      <c r="F39" s="30">
        <f aca="true" t="shared" si="12" ref="F39:M39">+F40+F43+F50</f>
        <v>-31141</v>
      </c>
      <c r="G39" s="30">
        <f t="shared" si="12"/>
        <v>-60201</v>
      </c>
      <c r="H39" s="30">
        <f t="shared" si="12"/>
        <v>-75614</v>
      </c>
      <c r="I39" s="30">
        <f t="shared" si="12"/>
        <v>-41742</v>
      </c>
      <c r="J39" s="30">
        <f t="shared" si="12"/>
        <v>-47402</v>
      </c>
      <c r="K39" s="30">
        <f t="shared" si="12"/>
        <v>-49084</v>
      </c>
      <c r="L39" s="30">
        <f t="shared" si="12"/>
        <v>-22551</v>
      </c>
      <c r="M39" s="30">
        <f t="shared" si="12"/>
        <v>-11721</v>
      </c>
      <c r="N39" s="30">
        <f>+N40+N43+N50</f>
        <v>-532842</v>
      </c>
      <c r="P39" s="42"/>
    </row>
    <row r="40" spans="1:16" ht="18.75" customHeight="1">
      <c r="A40" s="17" t="s">
        <v>70</v>
      </c>
      <c r="B40" s="31">
        <f>B41+B42</f>
        <v>-70449</v>
      </c>
      <c r="C40" s="31">
        <f>C41+C42</f>
        <v>-62679</v>
      </c>
      <c r="D40" s="31">
        <f>D41+D42</f>
        <v>-47196</v>
      </c>
      <c r="E40" s="31">
        <f>E41+E42</f>
        <v>-10062</v>
      </c>
      <c r="F40" s="31">
        <f aca="true" t="shared" si="13" ref="F40:M40">F41+F42</f>
        <v>-30891</v>
      </c>
      <c r="G40" s="31">
        <f t="shared" si="13"/>
        <v>-60201</v>
      </c>
      <c r="H40" s="31">
        <f t="shared" si="13"/>
        <v>-73614</v>
      </c>
      <c r="I40" s="31">
        <f t="shared" si="13"/>
        <v>-41742</v>
      </c>
      <c r="J40" s="31">
        <f t="shared" si="13"/>
        <v>-46152</v>
      </c>
      <c r="K40" s="31">
        <f t="shared" si="13"/>
        <v>-48834</v>
      </c>
      <c r="L40" s="31">
        <f t="shared" si="13"/>
        <v>-22551</v>
      </c>
      <c r="M40" s="31">
        <f t="shared" si="13"/>
        <v>-11721</v>
      </c>
      <c r="N40" s="30">
        <f aca="true" t="shared" si="14" ref="N40:N50">SUM(B40:M40)</f>
        <v>-526092</v>
      </c>
      <c r="P40" s="42"/>
    </row>
    <row r="41" spans="1:16" ht="18.75" customHeight="1">
      <c r="A41" s="13" t="s">
        <v>67</v>
      </c>
      <c r="B41" s="20">
        <f>ROUND(-B9*$D$3,2)</f>
        <v>-70449</v>
      </c>
      <c r="C41" s="20">
        <f>ROUND(-C9*$D$3,2)</f>
        <v>-62679</v>
      </c>
      <c r="D41" s="20">
        <f>ROUND(-D9*$D$3,2)</f>
        <v>-47196</v>
      </c>
      <c r="E41" s="20">
        <f>ROUND(-E9*$D$3,2)</f>
        <v>-10062</v>
      </c>
      <c r="F41" s="20">
        <f aca="true" t="shared" si="15" ref="F41:M41">ROUND(-F9*$D$3,2)</f>
        <v>-30891</v>
      </c>
      <c r="G41" s="20">
        <f t="shared" si="15"/>
        <v>-60201</v>
      </c>
      <c r="H41" s="20">
        <f t="shared" si="15"/>
        <v>-73614</v>
      </c>
      <c r="I41" s="20">
        <f t="shared" si="15"/>
        <v>-41742</v>
      </c>
      <c r="J41" s="20">
        <f t="shared" si="15"/>
        <v>-46152</v>
      </c>
      <c r="K41" s="20">
        <f t="shared" si="15"/>
        <v>-48834</v>
      </c>
      <c r="L41" s="20">
        <f t="shared" si="15"/>
        <v>-22551</v>
      </c>
      <c r="M41" s="20">
        <f t="shared" si="15"/>
        <v>-11721</v>
      </c>
      <c r="N41" s="56">
        <f t="shared" si="14"/>
        <v>-526092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-2750</v>
      </c>
      <c r="C43" s="31">
        <f>SUM(C44:C48)</f>
        <v>-250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-250</v>
      </c>
      <c r="G43" s="31">
        <f t="shared" si="17"/>
        <v>0</v>
      </c>
      <c r="H43" s="31">
        <f t="shared" si="17"/>
        <v>-2000</v>
      </c>
      <c r="I43" s="31">
        <f t="shared" si="17"/>
        <v>0</v>
      </c>
      <c r="J43" s="31">
        <f t="shared" si="17"/>
        <v>-1250</v>
      </c>
      <c r="K43" s="31">
        <f t="shared" si="17"/>
        <v>-250</v>
      </c>
      <c r="L43" s="31">
        <f t="shared" si="17"/>
        <v>0</v>
      </c>
      <c r="M43" s="31">
        <f t="shared" si="17"/>
        <v>0</v>
      </c>
      <c r="N43" s="31">
        <f>SUM(N44:N48)</f>
        <v>-6750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-2750</v>
      </c>
      <c r="C46" s="27">
        <v>-250</v>
      </c>
      <c r="D46" s="27">
        <v>0</v>
      </c>
      <c r="E46" s="27">
        <v>0</v>
      </c>
      <c r="F46" s="27">
        <v>-250</v>
      </c>
      <c r="G46" s="27">
        <v>0</v>
      </c>
      <c r="H46" s="27">
        <v>-2000</v>
      </c>
      <c r="I46" s="27">
        <v>0</v>
      </c>
      <c r="J46" s="27">
        <v>-1250</v>
      </c>
      <c r="K46" s="27">
        <v>-250</v>
      </c>
      <c r="L46" s="27">
        <v>0</v>
      </c>
      <c r="M46" s="27">
        <v>0</v>
      </c>
      <c r="N46" s="27">
        <f t="shared" si="14"/>
        <v>-6750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313246.41</v>
      </c>
      <c r="C52" s="34">
        <f aca="true" t="shared" si="18" ref="C52:M52">+C37+C39</f>
        <v>202837.09000000003</v>
      </c>
      <c r="D52" s="34">
        <f t="shared" si="18"/>
        <v>224355.34000000003</v>
      </c>
      <c r="E52" s="34">
        <f t="shared" si="18"/>
        <v>62911.350000000006</v>
      </c>
      <c r="F52" s="34">
        <f t="shared" si="18"/>
        <v>193003.61</v>
      </c>
      <c r="G52" s="34">
        <f t="shared" si="18"/>
        <v>230984.06</v>
      </c>
      <c r="H52" s="34">
        <f t="shared" si="18"/>
        <v>248048.78000000003</v>
      </c>
      <c r="I52" s="34">
        <f t="shared" si="18"/>
        <v>279845.46</v>
      </c>
      <c r="J52" s="34">
        <f t="shared" si="18"/>
        <v>202073.57</v>
      </c>
      <c r="K52" s="34">
        <f t="shared" si="18"/>
        <v>311983.06</v>
      </c>
      <c r="L52" s="34">
        <f t="shared" si="18"/>
        <v>115181.18</v>
      </c>
      <c r="M52" s="34">
        <f t="shared" si="18"/>
        <v>60136.42</v>
      </c>
      <c r="N52" s="34">
        <f>SUM(B52:M52)</f>
        <v>2444606.33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2444606.34</v>
      </c>
      <c r="P55" s="42"/>
    </row>
    <row r="56" spans="1:14" ht="18.75" customHeight="1">
      <c r="A56" s="17" t="s">
        <v>80</v>
      </c>
      <c r="B56" s="44">
        <v>67644.53</v>
      </c>
      <c r="C56" s="44">
        <v>59719.11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127363.64</v>
      </c>
    </row>
    <row r="57" spans="1:14" ht="18.75" customHeight="1">
      <c r="A57" s="17" t="s">
        <v>81</v>
      </c>
      <c r="B57" s="44">
        <v>245601.88</v>
      </c>
      <c r="C57" s="44">
        <v>143117.99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388719.87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224355.34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224355.34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62911.35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62911.35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193003.61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193003.61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230984.06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230984.06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200029.79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200029.79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48018.99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48018.99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279845.46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279845.46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202073.57</v>
      </c>
      <c r="K65" s="43">
        <v>0</v>
      </c>
      <c r="L65" s="43">
        <v>0</v>
      </c>
      <c r="M65" s="43">
        <v>0</v>
      </c>
      <c r="N65" s="34">
        <f t="shared" si="19"/>
        <v>202073.57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311983.06</v>
      </c>
      <c r="L66" s="43">
        <v>0</v>
      </c>
      <c r="M66" s="43">
        <v>0</v>
      </c>
      <c r="N66" s="31">
        <f t="shared" si="19"/>
        <v>311983.06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115181.18</v>
      </c>
      <c r="M67" s="43">
        <v>0</v>
      </c>
      <c r="N67" s="34">
        <f t="shared" si="19"/>
        <v>115181.18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60136.42</v>
      </c>
      <c r="N68" s="31">
        <f t="shared" si="19"/>
        <v>60136.42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0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1.9350112510729116</v>
      </c>
      <c r="C73" s="54">
        <v>1.9357072989996296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1.6939999776393906</v>
      </c>
      <c r="C74" s="54">
        <v>1.5946000289309996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1.5792000232619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1.9565999034749038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1.8175999643201777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1.4483000004973814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1.7006577226877302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1.6205999952849095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1.6419000015316827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1.849199985175302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1.7679000171371215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2.0997999786562596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2.0889999418570846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2014-10-02T19:49:47Z</dcterms:modified>
  <cp:category/>
  <cp:version/>
  <cp:contentType/>
  <cp:contentStatus/>
</cp:coreProperties>
</file>