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<sst xmlns="http://schemas.openxmlformats.org/spreadsheetml/2006/main" count="100" uniqueCount="98">
  <si>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</si>
  <si>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</si>
  <si>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</si>
  <si>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</si>
  <si>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</si>
  <si>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</si>
  <si>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</si>
  <si>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</si>
  <si>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</si>
  <si>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</si>
  <si>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</si>
  <si>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</si>
  <si>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</si>
  <si>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</si>
  <si>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</si>
  <si>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</si>
  <si>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</si>
  <si>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</si>
  <si>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</si>
  <si>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</si>
  <si>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</si>
  <si>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</si>
  <si>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</si>
  <si>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</si>
  <si>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</si>
  <si>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</si>
  <si>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</si>
  <si>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</si>
  <si>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</si>
  <si>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</si>
  <si>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</si>
  <si>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</si>
  <si>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</si>
  <si>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</si>
  <si>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</si>
  <si>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</si>
  <si>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</si>
  <si>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</si>
  <si>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</si>
  <si>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</si>
  <si>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</si>
  <si>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</si>
  <si>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</si>
  <si>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</si>
  <si>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</si>
  <si>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</si>
  <si>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</si>
  <si>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</si>
  <si>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</si>
  <si>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</si>
  <si>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</si>
  <si>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</si>
  <si>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</si>
  <si>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</si>
  <si>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</si>
  <si>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</si>
  <si>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</si>
  <si>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</si>
  <si>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</si>
  <si>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</si>
  <si>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</si>
  <si>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</si>
  <si>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</si>
  <si>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</si>
  <si>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</si>
  <si>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</si>
  <si>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</si>
  <si>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</si>
  <si>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</si>
  <si>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</si>
  <si>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</si>
  <si>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</si>
  <si>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</si>
  <si>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</si>
  <si>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</si>
  <si>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</si>
  <si>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</si>
  <si>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</si>
  <si>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</si>
  <si>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</si>
  <si>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</si>
  <si>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</si>
  <si>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</si>
  <si>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</si>
  <si>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</si>
  <si>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</si>
  <si>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</si>
  <si>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</si>
  <si>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</si>
  <si>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</si>
  <si>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</si>
  <si>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</si>
  <si>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</si>
  <si>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</si>
  <si>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</si>
  <si>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</si>
  <si>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</si>
  <si>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27/09/14 - VENCIMENTO 03/10/14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</si>
</sst>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364253</v>
      </c>
      <c r="C7" s="10">
        <f>C8+C20+C24</f>
        <v>270395</v>
      </c>
      <c r="D7" s="10">
        <f>D8+D20+D24</f>
        <v>278459</v>
      </c>
      <c r="E7" s="10">
        <f>E8+E20+E24</f>
        <v>65949</v>
      </c>
      <c r="F7" s="10">
        <f aca="true" t="shared" si="0" ref="F7:M7">F8+F20+F24</f>
        <v>206099</v>
      </c>
      <c r="G7" s="10">
        <f t="shared" si="0"/>
        <v>346596</v>
      </c>
      <c r="H7" s="10">
        <f t="shared" si="0"/>
        <v>336174</v>
      </c>
      <c r="I7" s="10">
        <f t="shared" si="0"/>
        <v>315182</v>
      </c>
      <c r="J7" s="10">
        <f t="shared" si="0"/>
        <v>219950</v>
      </c>
      <c r="K7" s="10">
        <f t="shared" si="0"/>
        <v>302034</v>
      </c>
      <c r="L7" s="10">
        <f t="shared" si="0"/>
        <v>112426</v>
      </c>
      <c r="M7" s="10">
        <f t="shared" si="0"/>
        <v>60958</v>
      </c>
      <c r="N7" s="10">
        <f>+N8+N20+N24</f>
        <v>2878475</v>
      </c>
      <c r="P7" s="41"/>
    </row>
    <row r="8" spans="1:14" ht="18.75" customHeight="1">
      <c r="A8" s="11" t="s">
        <v>34</v>
      </c>
      <c r="B8" s="12">
        <f>+B9+B12+B16</f>
        <v>209252</v>
      </c>
      <c r="C8" s="12">
        <f>+C9+C12+C16</f>
        <v>162579</v>
      </c>
      <c r="D8" s="12">
        <f>+D9+D12+D16</f>
        <v>174092</v>
      </c>
      <c r="E8" s="12">
        <f>+E9+E12+E16</f>
        <v>39978</v>
      </c>
      <c r="F8" s="12">
        <f aca="true" t="shared" si="1" ref="F8:M8">+F9+F12+F16</f>
        <v>121089</v>
      </c>
      <c r="G8" s="12">
        <f t="shared" si="1"/>
        <v>207864</v>
      </c>
      <c r="H8" s="12">
        <f t="shared" si="1"/>
        <v>197344</v>
      </c>
      <c r="I8" s="12">
        <f t="shared" si="1"/>
        <v>181164</v>
      </c>
      <c r="J8" s="12">
        <f t="shared" si="1"/>
        <v>132585</v>
      </c>
      <c r="K8" s="12">
        <f t="shared" si="1"/>
        <v>168806</v>
      </c>
      <c r="L8" s="12">
        <f t="shared" si="1"/>
        <v>68388</v>
      </c>
      <c r="M8" s="12">
        <f t="shared" si="1"/>
        <v>39547</v>
      </c>
      <c r="N8" s="12">
        <f>SUM(B8:M8)</f>
        <v>1702688</v>
      </c>
    </row>
    <row r="9" spans="1:14" ht="18.75" customHeight="1">
      <c r="A9" s="13" t="s">
        <v>7</v>
      </c>
      <c r="B9" s="14">
        <v>31307</v>
      </c>
      <c r="C9" s="14">
        <v>30673</v>
      </c>
      <c r="D9" s="14">
        <v>20536</v>
      </c>
      <c r="E9" s="14">
        <v>5262</v>
      </c>
      <c r="F9" s="14">
        <v>14449</v>
      </c>
      <c r="G9" s="14">
        <v>28793</v>
      </c>
      <c r="H9" s="14">
        <v>36053</v>
      </c>
      <c r="I9" s="14">
        <v>18803</v>
      </c>
      <c r="J9" s="14">
        <v>21424</v>
      </c>
      <c r="K9" s="14">
        <v>20442</v>
      </c>
      <c r="L9" s="14">
        <v>11939</v>
      </c>
      <c r="M9" s="14">
        <v>6789</v>
      </c>
      <c r="N9" s="12">
        <f aca="true" t="shared" si="2" ref="N9:N19">SUM(B9:M9)</f>
        <v>246470</v>
      </c>
    </row>
    <row r="10" spans="1:14" ht="18.75" customHeight="1">
      <c r="A10" s="15" t="s">
        <v>8</v>
      </c>
      <c r="B10" s="14">
        <f>+B9-B11</f>
        <v>31307</v>
      </c>
      <c r="C10" s="14">
        <f>+C9-C11</f>
        <v>30673</v>
      </c>
      <c r="D10" s="14">
        <f>+D9-D11</f>
        <v>20536</v>
      </c>
      <c r="E10" s="14">
        <f>+E9-E11</f>
        <v>5262</v>
      </c>
      <c r="F10" s="14">
        <f aca="true" t="shared" si="3" ref="F10:M10">+F9-F11</f>
        <v>14449</v>
      </c>
      <c r="G10" s="14">
        <f t="shared" si="3"/>
        <v>28793</v>
      </c>
      <c r="H10" s="14">
        <f t="shared" si="3"/>
        <v>36053</v>
      </c>
      <c r="I10" s="14">
        <f t="shared" si="3"/>
        <v>18803</v>
      </c>
      <c r="J10" s="14">
        <f t="shared" si="3"/>
        <v>21424</v>
      </c>
      <c r="K10" s="14">
        <f t="shared" si="3"/>
        <v>20442</v>
      </c>
      <c r="L10" s="14">
        <f t="shared" si="3"/>
        <v>11939</v>
      </c>
      <c r="M10" s="14">
        <f t="shared" si="3"/>
        <v>6789</v>
      </c>
      <c r="N10" s="12">
        <f t="shared" si="2"/>
        <v>246470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171154</v>
      </c>
      <c r="C12" s="14">
        <f>C13+C14+C15</f>
        <v>126884</v>
      </c>
      <c r="D12" s="14">
        <f>D13+D14+D15</f>
        <v>149387</v>
      </c>
      <c r="E12" s="14">
        <f>E13+E14+E15</f>
        <v>33618</v>
      </c>
      <c r="F12" s="14">
        <f aca="true" t="shared" si="4" ref="F12:M12">F13+F14+F15</f>
        <v>102552</v>
      </c>
      <c r="G12" s="14">
        <f t="shared" si="4"/>
        <v>172060</v>
      </c>
      <c r="H12" s="14">
        <f t="shared" si="4"/>
        <v>155811</v>
      </c>
      <c r="I12" s="14">
        <f t="shared" si="4"/>
        <v>157528</v>
      </c>
      <c r="J12" s="14">
        <f t="shared" si="4"/>
        <v>107545</v>
      </c>
      <c r="K12" s="14">
        <f t="shared" si="4"/>
        <v>143619</v>
      </c>
      <c r="L12" s="14">
        <f t="shared" si="4"/>
        <v>54832</v>
      </c>
      <c r="M12" s="14">
        <f t="shared" si="4"/>
        <v>32020</v>
      </c>
      <c r="N12" s="12">
        <f t="shared" si="2"/>
        <v>1407010</v>
      </c>
    </row>
    <row r="13" spans="1:14" ht="18.75" customHeight="1">
      <c r="A13" s="15" t="s">
        <v>10</v>
      </c>
      <c r="B13" s="14">
        <v>84367</v>
      </c>
      <c r="C13" s="14">
        <v>65126</v>
      </c>
      <c r="D13" s="14">
        <v>74851</v>
      </c>
      <c r="E13" s="14">
        <v>16675</v>
      </c>
      <c r="F13" s="14">
        <v>51040</v>
      </c>
      <c r="G13" s="14">
        <v>87541</v>
      </c>
      <c r="H13" s="14">
        <v>81330</v>
      </c>
      <c r="I13" s="14">
        <v>81348</v>
      </c>
      <c r="J13" s="14">
        <v>53703</v>
      </c>
      <c r="K13" s="14">
        <v>71495</v>
      </c>
      <c r="L13" s="14">
        <v>26998</v>
      </c>
      <c r="M13" s="14">
        <v>15411</v>
      </c>
      <c r="N13" s="12">
        <f t="shared" si="2"/>
        <v>709885</v>
      </c>
    </row>
    <row r="14" spans="1:14" ht="18.75" customHeight="1">
      <c r="A14" s="15" t="s">
        <v>11</v>
      </c>
      <c r="B14" s="14">
        <v>71293</v>
      </c>
      <c r="C14" s="14">
        <v>49448</v>
      </c>
      <c r="D14" s="14">
        <v>64016</v>
      </c>
      <c r="E14" s="14">
        <v>13769</v>
      </c>
      <c r="F14" s="14">
        <v>41706</v>
      </c>
      <c r="G14" s="14">
        <v>67772</v>
      </c>
      <c r="H14" s="14">
        <v>60765</v>
      </c>
      <c r="I14" s="14">
        <v>63809</v>
      </c>
      <c r="J14" s="14">
        <v>44630</v>
      </c>
      <c r="K14" s="14">
        <v>61238</v>
      </c>
      <c r="L14" s="14">
        <v>24023</v>
      </c>
      <c r="M14" s="14">
        <v>14589</v>
      </c>
      <c r="N14" s="12">
        <f t="shared" si="2"/>
        <v>577058</v>
      </c>
    </row>
    <row r="15" spans="1:14" ht="18.75" customHeight="1">
      <c r="A15" s="15" t="s">
        <v>12</v>
      </c>
      <c r="B15" s="14">
        <v>15494</v>
      </c>
      <c r="C15" s="14">
        <v>12310</v>
      </c>
      <c r="D15" s="14">
        <v>10520</v>
      </c>
      <c r="E15" s="14">
        <v>3174</v>
      </c>
      <c r="F15" s="14">
        <v>9806</v>
      </c>
      <c r="G15" s="14">
        <v>16747</v>
      </c>
      <c r="H15" s="14">
        <v>13716</v>
      </c>
      <c r="I15" s="14">
        <v>12371</v>
      </c>
      <c r="J15" s="14">
        <v>9212</v>
      </c>
      <c r="K15" s="14">
        <v>10886</v>
      </c>
      <c r="L15" s="14">
        <v>3811</v>
      </c>
      <c r="M15" s="14">
        <v>2020</v>
      </c>
      <c r="N15" s="12">
        <f t="shared" si="2"/>
        <v>120067</v>
      </c>
    </row>
    <row r="16" spans="1:14" ht="18.75" customHeight="1">
      <c r="A16" s="16" t="s">
        <v>33</v>
      </c>
      <c r="B16" s="14">
        <f>B17+B18+B19</f>
        <v>6791</v>
      </c>
      <c r="C16" s="14">
        <f>C17+C18+C19</f>
        <v>5022</v>
      </c>
      <c r="D16" s="14">
        <f>D17+D18+D19</f>
        <v>4169</v>
      </c>
      <c r="E16" s="14">
        <f>E17+E18+E19</f>
        <v>1098</v>
      </c>
      <c r="F16" s="14">
        <f aca="true" t="shared" si="5" ref="F16:M16">F17+F18+F19</f>
        <v>4088</v>
      </c>
      <c r="G16" s="14">
        <f t="shared" si="5"/>
        <v>7011</v>
      </c>
      <c r="H16" s="14">
        <f t="shared" si="5"/>
        <v>5480</v>
      </c>
      <c r="I16" s="14">
        <f t="shared" si="5"/>
        <v>4833</v>
      </c>
      <c r="J16" s="14">
        <f t="shared" si="5"/>
        <v>3616</v>
      </c>
      <c r="K16" s="14">
        <f t="shared" si="5"/>
        <v>4745</v>
      </c>
      <c r="L16" s="14">
        <f t="shared" si="5"/>
        <v>1617</v>
      </c>
      <c r="M16" s="14">
        <f t="shared" si="5"/>
        <v>738</v>
      </c>
      <c r="N16" s="12">
        <f t="shared" si="2"/>
        <v>49208</v>
      </c>
    </row>
    <row r="17" spans="1:14" ht="18.75" customHeight="1">
      <c r="A17" s="15" t="s">
        <v>30</v>
      </c>
      <c r="B17" s="14">
        <v>2559</v>
      </c>
      <c r="C17" s="14">
        <v>1950</v>
      </c>
      <c r="D17" s="14">
        <v>1579</v>
      </c>
      <c r="E17" s="14">
        <v>438</v>
      </c>
      <c r="F17" s="14">
        <v>1520</v>
      </c>
      <c r="G17" s="14">
        <v>2684</v>
      </c>
      <c r="H17" s="14">
        <v>2308</v>
      </c>
      <c r="I17" s="14">
        <v>2131</v>
      </c>
      <c r="J17" s="14">
        <v>1531</v>
      </c>
      <c r="K17" s="14">
        <v>2119</v>
      </c>
      <c r="L17" s="14">
        <v>690</v>
      </c>
      <c r="M17" s="14">
        <v>336</v>
      </c>
      <c r="N17" s="12">
        <f t="shared" si="2"/>
        <v>19845</v>
      </c>
    </row>
    <row r="18" spans="1:14" ht="18.75" customHeight="1">
      <c r="A18" s="15" t="s">
        <v>31</v>
      </c>
      <c r="B18" s="14">
        <v>173</v>
      </c>
      <c r="C18" s="14">
        <v>241</v>
      </c>
      <c r="D18" s="14">
        <v>175</v>
      </c>
      <c r="E18" s="14">
        <v>29</v>
      </c>
      <c r="F18" s="14">
        <v>115</v>
      </c>
      <c r="G18" s="14">
        <v>253</v>
      </c>
      <c r="H18" s="14">
        <v>182</v>
      </c>
      <c r="I18" s="14">
        <v>177</v>
      </c>
      <c r="J18" s="14">
        <v>113</v>
      </c>
      <c r="K18" s="14">
        <v>194</v>
      </c>
      <c r="L18" s="14">
        <v>64</v>
      </c>
      <c r="M18" s="14">
        <v>23</v>
      </c>
      <c r="N18" s="12">
        <f t="shared" si="2"/>
        <v>1739</v>
      </c>
    </row>
    <row r="19" spans="1:14" ht="18.75" customHeight="1">
      <c r="A19" s="15" t="s">
        <v>32</v>
      </c>
      <c r="B19" s="14">
        <v>4059</v>
      </c>
      <c r="C19" s="14">
        <v>2831</v>
      </c>
      <c r="D19" s="14">
        <v>2415</v>
      </c>
      <c r="E19" s="14">
        <v>631</v>
      </c>
      <c r="F19" s="14">
        <v>2453</v>
      </c>
      <c r="G19" s="14">
        <v>4074</v>
      </c>
      <c r="H19" s="14">
        <v>2990</v>
      </c>
      <c r="I19" s="14">
        <v>2525</v>
      </c>
      <c r="J19" s="14">
        <v>1972</v>
      </c>
      <c r="K19" s="14">
        <v>2432</v>
      </c>
      <c r="L19" s="14">
        <v>863</v>
      </c>
      <c r="M19" s="14">
        <v>379</v>
      </c>
      <c r="N19" s="12">
        <f t="shared" si="2"/>
        <v>27624</v>
      </c>
    </row>
    <row r="20" spans="1:14" ht="18.75" customHeight="1">
      <c r="A20" s="17" t="s">
        <v>13</v>
      </c>
      <c r="B20" s="18">
        <f>B21+B22+B23</f>
        <v>111799</v>
      </c>
      <c r="C20" s="18">
        <f>C21+C22+C23</f>
        <v>73018</v>
      </c>
      <c r="D20" s="18">
        <f>D21+D22+D23</f>
        <v>69666</v>
      </c>
      <c r="E20" s="18">
        <f>E21+E22+E23</f>
        <v>16401</v>
      </c>
      <c r="F20" s="18">
        <f aca="true" t="shared" si="6" ref="F20:M20">F21+F22+F23</f>
        <v>54619</v>
      </c>
      <c r="G20" s="18">
        <f t="shared" si="6"/>
        <v>90305</v>
      </c>
      <c r="H20" s="18">
        <f t="shared" si="6"/>
        <v>94677</v>
      </c>
      <c r="I20" s="18">
        <f t="shared" si="6"/>
        <v>100516</v>
      </c>
      <c r="J20" s="18">
        <f t="shared" si="6"/>
        <v>61352</v>
      </c>
      <c r="K20" s="18">
        <f t="shared" si="6"/>
        <v>105870</v>
      </c>
      <c r="L20" s="18">
        <f t="shared" si="6"/>
        <v>35329</v>
      </c>
      <c r="M20" s="18">
        <f t="shared" si="6"/>
        <v>17711</v>
      </c>
      <c r="N20" s="12">
        <f aca="true" t="shared" si="7" ref="N20:N26">SUM(B20:M20)</f>
        <v>831263</v>
      </c>
    </row>
    <row r="21" spans="1:14" ht="18.75" customHeight="1">
      <c r="A21" s="13" t="s">
        <v>14</v>
      </c>
      <c r="B21" s="14">
        <v>60614</v>
      </c>
      <c r="C21" s="14">
        <v>43211</v>
      </c>
      <c r="D21" s="14">
        <v>40064</v>
      </c>
      <c r="E21" s="14">
        <v>9455</v>
      </c>
      <c r="F21" s="14">
        <v>30827</v>
      </c>
      <c r="G21" s="14">
        <v>52744</v>
      </c>
      <c r="H21" s="14">
        <v>56740</v>
      </c>
      <c r="I21" s="14">
        <v>57367</v>
      </c>
      <c r="J21" s="14">
        <v>34756</v>
      </c>
      <c r="K21" s="14">
        <v>57250</v>
      </c>
      <c r="L21" s="14">
        <v>19341</v>
      </c>
      <c r="M21" s="14">
        <v>9565</v>
      </c>
      <c r="N21" s="12">
        <f t="shared" si="7"/>
        <v>471934</v>
      </c>
    </row>
    <row r="22" spans="1:14" ht="18.75" customHeight="1">
      <c r="A22" s="13" t="s">
        <v>15</v>
      </c>
      <c r="B22" s="14">
        <v>42277</v>
      </c>
      <c r="C22" s="14">
        <v>23769</v>
      </c>
      <c r="D22" s="14">
        <v>24892</v>
      </c>
      <c r="E22" s="14">
        <v>5616</v>
      </c>
      <c r="F22" s="14">
        <v>18990</v>
      </c>
      <c r="G22" s="14">
        <v>29906</v>
      </c>
      <c r="H22" s="14">
        <v>31321</v>
      </c>
      <c r="I22" s="14">
        <v>36306</v>
      </c>
      <c r="J22" s="14">
        <v>22258</v>
      </c>
      <c r="K22" s="14">
        <v>42114</v>
      </c>
      <c r="L22" s="14">
        <v>13865</v>
      </c>
      <c r="M22" s="14">
        <v>7240</v>
      </c>
      <c r="N22" s="12">
        <f t="shared" si="7"/>
        <v>298554</v>
      </c>
    </row>
    <row r="23" spans="1:14" ht="18.75" customHeight="1">
      <c r="A23" s="13" t="s">
        <v>16</v>
      </c>
      <c r="B23" s="14">
        <v>8908</v>
      </c>
      <c r="C23" s="14">
        <v>6038</v>
      </c>
      <c r="D23" s="14">
        <v>4710</v>
      </c>
      <c r="E23" s="14">
        <v>1330</v>
      </c>
      <c r="F23" s="14">
        <v>4802</v>
      </c>
      <c r="G23" s="14">
        <v>7655</v>
      </c>
      <c r="H23" s="14">
        <v>6616</v>
      </c>
      <c r="I23" s="14">
        <v>6843</v>
      </c>
      <c r="J23" s="14">
        <v>4338</v>
      </c>
      <c r="K23" s="14">
        <v>6506</v>
      </c>
      <c r="L23" s="14">
        <v>2123</v>
      </c>
      <c r="M23" s="14">
        <v>906</v>
      </c>
      <c r="N23" s="12">
        <f t="shared" si="7"/>
        <v>60775</v>
      </c>
    </row>
    <row r="24" spans="1:14" ht="18.75" customHeight="1">
      <c r="A24" s="17" t="s">
        <v>17</v>
      </c>
      <c r="B24" s="14">
        <f>B25+B26</f>
        <v>43202</v>
      </c>
      <c r="C24" s="14">
        <f>C25+C26</f>
        <v>34798</v>
      </c>
      <c r="D24" s="14">
        <f>D25+D26</f>
        <v>34701</v>
      </c>
      <c r="E24" s="14">
        <f>E25+E26</f>
        <v>9570</v>
      </c>
      <c r="F24" s="14">
        <f aca="true" t="shared" si="8" ref="F24:M24">F25+F26</f>
        <v>30391</v>
      </c>
      <c r="G24" s="14">
        <f t="shared" si="8"/>
        <v>48427</v>
      </c>
      <c r="H24" s="14">
        <f t="shared" si="8"/>
        <v>44153</v>
      </c>
      <c r="I24" s="14">
        <f t="shared" si="8"/>
        <v>33502</v>
      </c>
      <c r="J24" s="14">
        <f t="shared" si="8"/>
        <v>26013</v>
      </c>
      <c r="K24" s="14">
        <f t="shared" si="8"/>
        <v>27358</v>
      </c>
      <c r="L24" s="14">
        <f t="shared" si="8"/>
        <v>8709</v>
      </c>
      <c r="M24" s="14">
        <f t="shared" si="8"/>
        <v>3700</v>
      </c>
      <c r="N24" s="12">
        <f t="shared" si="7"/>
        <v>344524</v>
      </c>
    </row>
    <row r="25" spans="1:14" ht="18.75" customHeight="1">
      <c r="A25" s="13" t="s">
        <v>18</v>
      </c>
      <c r="B25" s="14">
        <v>27649</v>
      </c>
      <c r="C25" s="14">
        <v>22271</v>
      </c>
      <c r="D25" s="14">
        <v>22209</v>
      </c>
      <c r="E25" s="14">
        <v>6125</v>
      </c>
      <c r="F25" s="14">
        <v>19450</v>
      </c>
      <c r="G25" s="14">
        <v>30993</v>
      </c>
      <c r="H25" s="14">
        <v>28258</v>
      </c>
      <c r="I25" s="14">
        <v>21441</v>
      </c>
      <c r="J25" s="14">
        <v>16648</v>
      </c>
      <c r="K25" s="14">
        <v>17509</v>
      </c>
      <c r="L25" s="14">
        <v>5574</v>
      </c>
      <c r="M25" s="14">
        <v>2368</v>
      </c>
      <c r="N25" s="12">
        <f t="shared" si="7"/>
        <v>220495</v>
      </c>
    </row>
    <row r="26" spans="1:14" ht="18.75" customHeight="1">
      <c r="A26" s="13" t="s">
        <v>19</v>
      </c>
      <c r="B26" s="14">
        <v>15553</v>
      </c>
      <c r="C26" s="14">
        <v>12527</v>
      </c>
      <c r="D26" s="14">
        <v>12492</v>
      </c>
      <c r="E26" s="14">
        <v>3445</v>
      </c>
      <c r="F26" s="14">
        <v>10941</v>
      </c>
      <c r="G26" s="14">
        <v>17434</v>
      </c>
      <c r="H26" s="14">
        <v>15895</v>
      </c>
      <c r="I26" s="14">
        <v>12061</v>
      </c>
      <c r="J26" s="14">
        <v>9365</v>
      </c>
      <c r="K26" s="14">
        <v>9849</v>
      </c>
      <c r="L26" s="14">
        <v>3135</v>
      </c>
      <c r="M26" s="14">
        <v>1332</v>
      </c>
      <c r="N26" s="12">
        <f t="shared" si="7"/>
        <v>124029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634091.62</v>
      </c>
      <c r="C37" s="29">
        <f>ROUND(+C7*C35,2)</f>
        <v>454804.39</v>
      </c>
      <c r="D37" s="29">
        <f>ROUND(+D7*D35,2)</f>
        <v>439742.45</v>
      </c>
      <c r="E37" s="29">
        <f>ROUND(+E7*E35,2)</f>
        <v>129035.81</v>
      </c>
      <c r="F37" s="29">
        <f aca="true" t="shared" si="11" ref="F37:M37">ROUND(+F7*F35,2)</f>
        <v>374605.54</v>
      </c>
      <c r="G37" s="29">
        <f t="shared" si="11"/>
        <v>501974.99</v>
      </c>
      <c r="H37" s="29">
        <f t="shared" si="11"/>
        <v>565780.84</v>
      </c>
      <c r="I37" s="29">
        <f t="shared" si="11"/>
        <v>517497.33</v>
      </c>
      <c r="J37" s="29">
        <f t="shared" si="11"/>
        <v>406731.54</v>
      </c>
      <c r="K37" s="29">
        <f t="shared" si="11"/>
        <v>533965.91</v>
      </c>
      <c r="L37" s="29">
        <f t="shared" si="11"/>
        <v>236072.11</v>
      </c>
      <c r="M37" s="29">
        <f t="shared" si="11"/>
        <v>127341.26</v>
      </c>
      <c r="N37" s="29">
        <f>SUM(B37:M37)</f>
        <v>4921643.79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-96671</v>
      </c>
      <c r="C39" s="30">
        <f>+C40+C43+C50</f>
        <v>-92269</v>
      </c>
      <c r="D39" s="30">
        <f>+D40+D43+D50</f>
        <v>-61608</v>
      </c>
      <c r="E39" s="30">
        <f>+E40+E43+E50</f>
        <v>-15786</v>
      </c>
      <c r="F39" s="30">
        <f aca="true" t="shared" si="12" ref="F39:M39">+F40+F43+F50</f>
        <v>-43597</v>
      </c>
      <c r="G39" s="30">
        <f t="shared" si="12"/>
        <v>-86379</v>
      </c>
      <c r="H39" s="30">
        <f t="shared" si="12"/>
        <v>-110159</v>
      </c>
      <c r="I39" s="30">
        <f t="shared" si="12"/>
        <v>-56409</v>
      </c>
      <c r="J39" s="30">
        <f t="shared" si="12"/>
        <v>-65522</v>
      </c>
      <c r="K39" s="30">
        <f t="shared" si="12"/>
        <v>-61576</v>
      </c>
      <c r="L39" s="30">
        <f t="shared" si="12"/>
        <v>-35817</v>
      </c>
      <c r="M39" s="30">
        <f t="shared" si="12"/>
        <v>-20367</v>
      </c>
      <c r="N39" s="30">
        <f>+N40+N43+N50</f>
        <v>-746160</v>
      </c>
      <c r="P39" s="42"/>
    </row>
    <row r="40" spans="1:16" ht="18.75" customHeight="1">
      <c r="A40" s="17" t="s">
        <v>70</v>
      </c>
      <c r="B40" s="31">
        <f>B41+B42</f>
        <v>-93921</v>
      </c>
      <c r="C40" s="31">
        <f>C41+C42</f>
        <v>-92019</v>
      </c>
      <c r="D40" s="31">
        <f>D41+D42</f>
        <v>-61608</v>
      </c>
      <c r="E40" s="31">
        <f>E41+E42</f>
        <v>-15786</v>
      </c>
      <c r="F40" s="31">
        <f aca="true" t="shared" si="13" ref="F40:M40">F41+F42</f>
        <v>-43347</v>
      </c>
      <c r="G40" s="31">
        <f t="shared" si="13"/>
        <v>-86379</v>
      </c>
      <c r="H40" s="31">
        <f t="shared" si="13"/>
        <v>-108159</v>
      </c>
      <c r="I40" s="31">
        <f t="shared" si="13"/>
        <v>-56409</v>
      </c>
      <c r="J40" s="31">
        <f t="shared" si="13"/>
        <v>-64272</v>
      </c>
      <c r="K40" s="31">
        <f t="shared" si="13"/>
        <v>-61326</v>
      </c>
      <c r="L40" s="31">
        <f t="shared" si="13"/>
        <v>-35817</v>
      </c>
      <c r="M40" s="31">
        <f t="shared" si="13"/>
        <v>-20367</v>
      </c>
      <c r="N40" s="30">
        <f aca="true" t="shared" si="14" ref="N40:N50">SUM(B40:M40)</f>
        <v>-739410</v>
      </c>
      <c r="P40" s="42"/>
    </row>
    <row r="41" spans="1:16" ht="18.75" customHeight="1">
      <c r="A41" s="13" t="s">
        <v>67</v>
      </c>
      <c r="B41" s="20">
        <f>ROUND(-B9*$D$3,2)</f>
        <v>-93921</v>
      </c>
      <c r="C41" s="20">
        <f>ROUND(-C9*$D$3,2)</f>
        <v>-92019</v>
      </c>
      <c r="D41" s="20">
        <f>ROUND(-D9*$D$3,2)</f>
        <v>-61608</v>
      </c>
      <c r="E41" s="20">
        <f>ROUND(-E9*$D$3,2)</f>
        <v>-15786</v>
      </c>
      <c r="F41" s="20">
        <f aca="true" t="shared" si="15" ref="F41:M41">ROUND(-F9*$D$3,2)</f>
        <v>-43347</v>
      </c>
      <c r="G41" s="20">
        <f t="shared" si="15"/>
        <v>-86379</v>
      </c>
      <c r="H41" s="20">
        <f t="shared" si="15"/>
        <v>-108159</v>
      </c>
      <c r="I41" s="20">
        <f t="shared" si="15"/>
        <v>-56409</v>
      </c>
      <c r="J41" s="20">
        <f t="shared" si="15"/>
        <v>-64272</v>
      </c>
      <c r="K41" s="20">
        <f t="shared" si="15"/>
        <v>-61326</v>
      </c>
      <c r="L41" s="20">
        <f t="shared" si="15"/>
        <v>-35817</v>
      </c>
      <c r="M41" s="20">
        <f t="shared" si="15"/>
        <v>-20367</v>
      </c>
      <c r="N41" s="56">
        <f t="shared" si="14"/>
        <v>-739410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-2750</v>
      </c>
      <c r="C43" s="31">
        <f>SUM(C44:C48)</f>
        <v>-250</v>
      </c>
      <c r="D43" s="31">
        <f>SUM(D44:D48)</f>
        <v>0</v>
      </c>
      <c r="E43" s="31">
        <f>SUM(E44:E48)</f>
        <v>0</v>
      </c>
      <c r="F43" s="31">
        <f aca="true" t="shared" si="17" ref="F43:M43">SUM(F44:F48)</f>
        <v>-250</v>
      </c>
      <c r="G43" s="31">
        <f t="shared" si="17"/>
        <v>0</v>
      </c>
      <c r="H43" s="31">
        <f t="shared" si="17"/>
        <v>-2000</v>
      </c>
      <c r="I43" s="31">
        <f t="shared" si="17"/>
        <v>0</v>
      </c>
      <c r="J43" s="31">
        <f t="shared" si="17"/>
        <v>-1250</v>
      </c>
      <c r="K43" s="31">
        <f t="shared" si="17"/>
        <v>-250</v>
      </c>
      <c r="L43" s="31">
        <f t="shared" si="17"/>
        <v>0</v>
      </c>
      <c r="M43" s="31">
        <f t="shared" si="17"/>
        <v>0</v>
      </c>
      <c r="N43" s="31">
        <f>SUM(N44:N48)</f>
        <v>-6750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6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  <c r="P45" s="68"/>
    </row>
    <row r="46" spans="1:16" ht="18.75" customHeight="1">
      <c r="A46" s="13" t="s">
        <v>74</v>
      </c>
      <c r="B46" s="27">
        <v>-2750</v>
      </c>
      <c r="C46" s="27">
        <v>-250</v>
      </c>
      <c r="D46" s="27">
        <v>0</v>
      </c>
      <c r="E46" s="27">
        <v>0</v>
      </c>
      <c r="F46" s="27">
        <v>-250</v>
      </c>
      <c r="G46" s="27">
        <v>0</v>
      </c>
      <c r="H46" s="27">
        <v>-2000</v>
      </c>
      <c r="I46" s="27">
        <v>0</v>
      </c>
      <c r="J46" s="27">
        <v>-1250</v>
      </c>
      <c r="K46" s="27">
        <v>-250</v>
      </c>
      <c r="L46" s="27">
        <v>0</v>
      </c>
      <c r="M46" s="27">
        <v>0</v>
      </c>
      <c r="N46" s="27">
        <f t="shared" si="14"/>
        <v>-6750</v>
      </c>
      <c r="P46" s="68"/>
    </row>
    <row r="47" spans="1:16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  <c r="P47" s="68"/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537420.62</v>
      </c>
      <c r="C52" s="34">
        <f aca="true" t="shared" si="18" ref="C52:M52">+C37+C39</f>
        <v>362535.39</v>
      </c>
      <c r="D52" s="34">
        <f t="shared" si="18"/>
        <v>378134.45</v>
      </c>
      <c r="E52" s="34">
        <f t="shared" si="18"/>
        <v>113249.81</v>
      </c>
      <c r="F52" s="34">
        <f t="shared" si="18"/>
        <v>331008.54</v>
      </c>
      <c r="G52" s="34">
        <f t="shared" si="18"/>
        <v>415595.99</v>
      </c>
      <c r="H52" s="34">
        <f t="shared" si="18"/>
        <v>455621.83999999997</v>
      </c>
      <c r="I52" s="34">
        <f t="shared" si="18"/>
        <v>461088.33</v>
      </c>
      <c r="J52" s="34">
        <f t="shared" si="18"/>
        <v>341209.54</v>
      </c>
      <c r="K52" s="34">
        <f t="shared" si="18"/>
        <v>472389.91000000003</v>
      </c>
      <c r="L52" s="34">
        <f t="shared" si="18"/>
        <v>200255.11</v>
      </c>
      <c r="M52" s="34">
        <f t="shared" si="18"/>
        <v>106974.26</v>
      </c>
      <c r="N52" s="34">
        <f>SUM(B52:M52)</f>
        <v>4175483.7899999996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4175483.8</v>
      </c>
      <c r="P55" s="42"/>
    </row>
    <row r="56" spans="1:14" ht="18.75" customHeight="1">
      <c r="A56" s="17" t="s">
        <v>80</v>
      </c>
      <c r="B56" s="44">
        <v>108281.15</v>
      </c>
      <c r="C56" s="44">
        <v>107215.69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215496.84</v>
      </c>
    </row>
    <row r="57" spans="1:14" ht="18.75" customHeight="1">
      <c r="A57" s="17" t="s">
        <v>81</v>
      </c>
      <c r="B57" s="44">
        <v>429139.47</v>
      </c>
      <c r="C57" s="44">
        <v>255319.7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684459.1699999999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378134.45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378134.45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113249.81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113249.81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331008.54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331008.54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415595.99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415595.99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353368.15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353368.15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102253.7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102253.7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461088.33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461088.33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341209.54</v>
      </c>
      <c r="K65" s="43">
        <v>0</v>
      </c>
      <c r="L65" s="43">
        <v>0</v>
      </c>
      <c r="M65" s="43">
        <v>0</v>
      </c>
      <c r="N65" s="34">
        <f t="shared" si="19"/>
        <v>341209.54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472389.91</v>
      </c>
      <c r="L66" s="43">
        <v>0</v>
      </c>
      <c r="M66" s="43">
        <v>0</v>
      </c>
      <c r="N66" s="31">
        <f t="shared" si="19"/>
        <v>472389.91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200255.11</v>
      </c>
      <c r="M67" s="43">
        <v>0</v>
      </c>
      <c r="N67" s="34">
        <f t="shared" si="19"/>
        <v>200255.11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106974.26</v>
      </c>
      <c r="N68" s="31">
        <f t="shared" si="19"/>
        <v>106974.26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1.9552652954879843</v>
      </c>
      <c r="C73" s="54">
        <v>1.9263869545684282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</v>
      </c>
      <c r="C74" s="54">
        <v>1.5946000090376418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1.5791999899446598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1.9565999484450105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1.817599988355111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1.4483000092326515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1.7035859103334507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1.6206000503639395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1.641900013325634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1.7679000046352398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2.0997999573052497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2.088999967190525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2014-10-02T19:46:39Z</dcterms:modified>
  <cp:category/>
  <cp:version/>
  <cp:contentType/>
  <cp:contentStatus/>
</cp:coreProperties>
</file>