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<sst xmlns="http://schemas.openxmlformats.org/spreadsheetml/2006/main" count="100" uniqueCount="98">
  <si>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</si>
  <si>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</si>
  <si>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</si>
  <si>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</si>
  <si>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</si>
  <si>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</si>
  <si>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</si>
  <si>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</si>
  <si>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</si>
  <si>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</si>
  <si>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</si>
  <si>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</si>
  <si>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</si>
  <si>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</si>
  <si>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</si>
  <si>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</si>
  <si>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</si>
  <si>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</si>
  <si>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</si>
  <si>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</si>
  <si>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</si>
  <si>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</si>
  <si>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</si>
  <si>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</si>
  <si>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</si>
  <si>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</si>
  <si>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</si>
  <si>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</si>
  <si>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</si>
  <si>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</si>
  <si>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</si>
  <si>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</si>
  <si>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</si>
  <si>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</si>
  <si>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</si>
  <si>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</si>
  <si>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</si>
  <si>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</si>
  <si>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</si>
  <si>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</si>
  <si>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</si>
  <si>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</si>
  <si>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</si>
  <si>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</si>
  <si>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</si>
  <si>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</si>
  <si>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</si>
  <si>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</si>
  <si>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</si>
  <si>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</si>
  <si>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</si>
  <si>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</si>
  <si>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</si>
  <si>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</si>
  <si>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</si>
  <si>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</si>
  <si>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</si>
  <si>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</si>
  <si>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</si>
  <si>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</si>
  <si>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</si>
  <si>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</si>
  <si>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</si>
  <si>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</si>
  <si>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</si>
  <si>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</si>
  <si>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</si>
  <si>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</si>
  <si>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</si>
  <si>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</si>
  <si>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</si>
  <si>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</si>
  <si>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</si>
  <si>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</si>
  <si>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</si>
  <si>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</si>
  <si>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</si>
  <si>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</si>
  <si>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</si>
  <si>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</si>
  <si>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</si>
  <si>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</si>
  <si>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</si>
  <si>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</si>
  <si>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</si>
  <si>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</si>
  <si>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</si>
  <si>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</si>
  <si>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</si>
  <si>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</si>
  <si>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</si>
  <si>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</si>
  <si>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</si>
  <si>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</si>
  <si>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</si>
  <si>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</si>
  <si>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</si>
  <si>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26/09/14 - VENCIMENTO 03/10/14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</si>
</sst>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491674</v>
      </c>
      <c r="C7" s="10">
        <f>C8+C20+C24</f>
        <v>383629</v>
      </c>
      <c r="D7" s="10">
        <f>D8+D20+D24</f>
        <v>363635</v>
      </c>
      <c r="E7" s="10">
        <f>E8+E20+E24</f>
        <v>84833</v>
      </c>
      <c r="F7" s="10">
        <f aca="true" t="shared" si="0" ref="F7:M7">F8+F20+F24</f>
        <v>294729</v>
      </c>
      <c r="G7" s="10">
        <f t="shared" si="0"/>
        <v>496418</v>
      </c>
      <c r="H7" s="10">
        <f t="shared" si="0"/>
        <v>473107</v>
      </c>
      <c r="I7" s="10">
        <f t="shared" si="0"/>
        <v>414679</v>
      </c>
      <c r="J7" s="10">
        <f t="shared" si="0"/>
        <v>300932</v>
      </c>
      <c r="K7" s="10">
        <f t="shared" si="0"/>
        <v>362570</v>
      </c>
      <c r="L7" s="10">
        <f t="shared" si="0"/>
        <v>163717</v>
      </c>
      <c r="M7" s="10">
        <f t="shared" si="0"/>
        <v>95399</v>
      </c>
      <c r="N7" s="10">
        <f>+N8+N20+N24</f>
        <v>3925322</v>
      </c>
      <c r="P7" s="41"/>
    </row>
    <row r="8" spans="1:14" ht="18.75" customHeight="1">
      <c r="A8" s="11" t="s">
        <v>34</v>
      </c>
      <c r="B8" s="12">
        <f>+B9+B12+B16</f>
        <v>280445</v>
      </c>
      <c r="C8" s="12">
        <f>+C9+C12+C16</f>
        <v>230840</v>
      </c>
      <c r="D8" s="12">
        <f>+D9+D12+D16</f>
        <v>232144</v>
      </c>
      <c r="E8" s="12">
        <f>+E9+E12+E16</f>
        <v>52468</v>
      </c>
      <c r="F8" s="12">
        <f aca="true" t="shared" si="1" ref="F8:M8">+F9+F12+F16</f>
        <v>178030</v>
      </c>
      <c r="G8" s="12">
        <f t="shared" si="1"/>
        <v>303887</v>
      </c>
      <c r="H8" s="12">
        <f t="shared" si="1"/>
        <v>276870</v>
      </c>
      <c r="I8" s="12">
        <f t="shared" si="1"/>
        <v>244771</v>
      </c>
      <c r="J8" s="12">
        <f t="shared" si="1"/>
        <v>182045</v>
      </c>
      <c r="K8" s="12">
        <f t="shared" si="1"/>
        <v>198240</v>
      </c>
      <c r="L8" s="12">
        <f t="shared" si="1"/>
        <v>99209</v>
      </c>
      <c r="M8" s="12">
        <f t="shared" si="1"/>
        <v>60685</v>
      </c>
      <c r="N8" s="12">
        <f>SUM(B8:M8)</f>
        <v>2339634</v>
      </c>
    </row>
    <row r="9" spans="1:14" ht="18.75" customHeight="1">
      <c r="A9" s="13" t="s">
        <v>7</v>
      </c>
      <c r="B9" s="14">
        <v>32418</v>
      </c>
      <c r="C9" s="14">
        <v>32514</v>
      </c>
      <c r="D9" s="14">
        <v>19395</v>
      </c>
      <c r="E9" s="14">
        <v>5253</v>
      </c>
      <c r="F9" s="14">
        <v>15268</v>
      </c>
      <c r="G9" s="14">
        <v>29417</v>
      </c>
      <c r="H9" s="14">
        <v>37731</v>
      </c>
      <c r="I9" s="14">
        <v>18095</v>
      </c>
      <c r="J9" s="14">
        <v>23214</v>
      </c>
      <c r="K9" s="14">
        <v>17655</v>
      </c>
      <c r="L9" s="14">
        <v>13908</v>
      </c>
      <c r="M9" s="14">
        <v>8372</v>
      </c>
      <c r="N9" s="12">
        <f aca="true" t="shared" si="2" ref="N9:N19">SUM(B9:M9)</f>
        <v>253240</v>
      </c>
    </row>
    <row r="10" spans="1:14" ht="18.75" customHeight="1">
      <c r="A10" s="15" t="s">
        <v>8</v>
      </c>
      <c r="B10" s="14">
        <f>+B9-B11</f>
        <v>32418</v>
      </c>
      <c r="C10" s="14">
        <f>+C9-C11</f>
        <v>32514</v>
      </c>
      <c r="D10" s="14">
        <f>+D9-D11</f>
        <v>19395</v>
      </c>
      <c r="E10" s="14">
        <f>+E9-E11</f>
        <v>5253</v>
      </c>
      <c r="F10" s="14">
        <f aca="true" t="shared" si="3" ref="F10:M10">+F9-F11</f>
        <v>15268</v>
      </c>
      <c r="G10" s="14">
        <f t="shared" si="3"/>
        <v>29417</v>
      </c>
      <c r="H10" s="14">
        <f t="shared" si="3"/>
        <v>37731</v>
      </c>
      <c r="I10" s="14">
        <f t="shared" si="3"/>
        <v>18095</v>
      </c>
      <c r="J10" s="14">
        <f t="shared" si="3"/>
        <v>23214</v>
      </c>
      <c r="K10" s="14">
        <f t="shared" si="3"/>
        <v>17655</v>
      </c>
      <c r="L10" s="14">
        <f t="shared" si="3"/>
        <v>13908</v>
      </c>
      <c r="M10" s="14">
        <f t="shared" si="3"/>
        <v>8372</v>
      </c>
      <c r="N10" s="12">
        <f t="shared" si="2"/>
        <v>253240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239222</v>
      </c>
      <c r="C12" s="14">
        <f>C13+C14+C15</f>
        <v>191058</v>
      </c>
      <c r="D12" s="14">
        <f>D13+D14+D15</f>
        <v>207588</v>
      </c>
      <c r="E12" s="14">
        <f>E13+E14+E15</f>
        <v>45810</v>
      </c>
      <c r="F12" s="14">
        <f aca="true" t="shared" si="4" ref="F12:M12">F13+F14+F15</f>
        <v>156684</v>
      </c>
      <c r="G12" s="14">
        <f t="shared" si="4"/>
        <v>264632</v>
      </c>
      <c r="H12" s="14">
        <f t="shared" si="4"/>
        <v>231383</v>
      </c>
      <c r="I12" s="14">
        <f t="shared" si="4"/>
        <v>220340</v>
      </c>
      <c r="J12" s="14">
        <f t="shared" si="4"/>
        <v>153882</v>
      </c>
      <c r="K12" s="14">
        <f t="shared" si="4"/>
        <v>174876</v>
      </c>
      <c r="L12" s="14">
        <f t="shared" si="4"/>
        <v>83043</v>
      </c>
      <c r="M12" s="14">
        <f t="shared" si="4"/>
        <v>51171</v>
      </c>
      <c r="N12" s="12">
        <f t="shared" si="2"/>
        <v>2019689</v>
      </c>
    </row>
    <row r="13" spans="1:14" ht="18.75" customHeight="1">
      <c r="A13" s="15" t="s">
        <v>10</v>
      </c>
      <c r="B13" s="14">
        <v>113790</v>
      </c>
      <c r="C13" s="14">
        <v>92087</v>
      </c>
      <c r="D13" s="14">
        <v>99590</v>
      </c>
      <c r="E13" s="14">
        <v>21969</v>
      </c>
      <c r="F13" s="14">
        <v>73713</v>
      </c>
      <c r="G13" s="14">
        <v>127814</v>
      </c>
      <c r="H13" s="14">
        <v>116246</v>
      </c>
      <c r="I13" s="14">
        <v>110156</v>
      </c>
      <c r="J13" s="14">
        <v>74302</v>
      </c>
      <c r="K13" s="14">
        <v>84984</v>
      </c>
      <c r="L13" s="14">
        <v>40717</v>
      </c>
      <c r="M13" s="14">
        <v>24381</v>
      </c>
      <c r="N13" s="12">
        <f t="shared" si="2"/>
        <v>979749</v>
      </c>
    </row>
    <row r="14" spans="1:14" ht="18.75" customHeight="1">
      <c r="A14" s="15" t="s">
        <v>11</v>
      </c>
      <c r="B14" s="14">
        <v>99301</v>
      </c>
      <c r="C14" s="14">
        <v>75719</v>
      </c>
      <c r="D14" s="14">
        <v>89772</v>
      </c>
      <c r="E14" s="14">
        <v>18469</v>
      </c>
      <c r="F14" s="14">
        <v>64343</v>
      </c>
      <c r="G14" s="14">
        <v>106181</v>
      </c>
      <c r="H14" s="14">
        <v>90315</v>
      </c>
      <c r="I14" s="14">
        <v>90209</v>
      </c>
      <c r="J14" s="14">
        <v>63374</v>
      </c>
      <c r="K14" s="14">
        <v>72213</v>
      </c>
      <c r="L14" s="14">
        <v>34952</v>
      </c>
      <c r="M14" s="14">
        <v>22497</v>
      </c>
      <c r="N14" s="12">
        <f t="shared" si="2"/>
        <v>827345</v>
      </c>
    </row>
    <row r="15" spans="1:14" ht="18.75" customHeight="1">
      <c r="A15" s="15" t="s">
        <v>12</v>
      </c>
      <c r="B15" s="14">
        <v>26131</v>
      </c>
      <c r="C15" s="14">
        <v>23252</v>
      </c>
      <c r="D15" s="14">
        <v>18226</v>
      </c>
      <c r="E15" s="14">
        <v>5372</v>
      </c>
      <c r="F15" s="14">
        <v>18628</v>
      </c>
      <c r="G15" s="14">
        <v>30637</v>
      </c>
      <c r="H15" s="14">
        <v>24822</v>
      </c>
      <c r="I15" s="14">
        <v>19975</v>
      </c>
      <c r="J15" s="14">
        <v>16206</v>
      </c>
      <c r="K15" s="14">
        <v>17679</v>
      </c>
      <c r="L15" s="14">
        <v>7374</v>
      </c>
      <c r="M15" s="14">
        <v>4293</v>
      </c>
      <c r="N15" s="12">
        <f t="shared" si="2"/>
        <v>212595</v>
      </c>
    </row>
    <row r="16" spans="1:14" ht="18.75" customHeight="1">
      <c r="A16" s="16" t="s">
        <v>33</v>
      </c>
      <c r="B16" s="14">
        <f>B17+B18+B19</f>
        <v>8805</v>
      </c>
      <c r="C16" s="14">
        <f>C17+C18+C19</f>
        <v>7268</v>
      </c>
      <c r="D16" s="14">
        <f>D17+D18+D19</f>
        <v>5161</v>
      </c>
      <c r="E16" s="14">
        <f>E17+E18+E19</f>
        <v>1405</v>
      </c>
      <c r="F16" s="14">
        <f aca="true" t="shared" si="5" ref="F16:M16">F17+F18+F19</f>
        <v>6078</v>
      </c>
      <c r="G16" s="14">
        <f t="shared" si="5"/>
        <v>9838</v>
      </c>
      <c r="H16" s="14">
        <f t="shared" si="5"/>
        <v>7756</v>
      </c>
      <c r="I16" s="14">
        <f t="shared" si="5"/>
        <v>6336</v>
      </c>
      <c r="J16" s="14">
        <f t="shared" si="5"/>
        <v>4949</v>
      </c>
      <c r="K16" s="14">
        <f t="shared" si="5"/>
        <v>5709</v>
      </c>
      <c r="L16" s="14">
        <f t="shared" si="5"/>
        <v>2258</v>
      </c>
      <c r="M16" s="14">
        <f t="shared" si="5"/>
        <v>1142</v>
      </c>
      <c r="N16" s="12">
        <f t="shared" si="2"/>
        <v>66705</v>
      </c>
    </row>
    <row r="17" spans="1:14" ht="18.75" customHeight="1">
      <c r="A17" s="15" t="s">
        <v>30</v>
      </c>
      <c r="B17" s="14">
        <v>3231</v>
      </c>
      <c r="C17" s="14">
        <v>2560</v>
      </c>
      <c r="D17" s="14">
        <v>1822</v>
      </c>
      <c r="E17" s="14">
        <v>489</v>
      </c>
      <c r="F17" s="14">
        <v>1964</v>
      </c>
      <c r="G17" s="14">
        <v>3639</v>
      </c>
      <c r="H17" s="14">
        <v>2981</v>
      </c>
      <c r="I17" s="14">
        <v>2515</v>
      </c>
      <c r="J17" s="14">
        <v>1939</v>
      </c>
      <c r="K17" s="14">
        <v>2386</v>
      </c>
      <c r="L17" s="14">
        <v>965</v>
      </c>
      <c r="M17" s="14">
        <v>453</v>
      </c>
      <c r="N17" s="12">
        <f t="shared" si="2"/>
        <v>24944</v>
      </c>
    </row>
    <row r="18" spans="1:14" ht="18.75" customHeight="1">
      <c r="A18" s="15" t="s">
        <v>31</v>
      </c>
      <c r="B18" s="14">
        <v>198</v>
      </c>
      <c r="C18" s="14">
        <v>220</v>
      </c>
      <c r="D18" s="14">
        <v>214</v>
      </c>
      <c r="E18" s="14">
        <v>36</v>
      </c>
      <c r="F18" s="14">
        <v>127</v>
      </c>
      <c r="G18" s="14">
        <v>346</v>
      </c>
      <c r="H18" s="14">
        <v>255</v>
      </c>
      <c r="I18" s="14">
        <v>192</v>
      </c>
      <c r="J18" s="14">
        <v>137</v>
      </c>
      <c r="K18" s="14">
        <v>227</v>
      </c>
      <c r="L18" s="14">
        <v>82</v>
      </c>
      <c r="M18" s="14">
        <v>44</v>
      </c>
      <c r="N18" s="12">
        <f t="shared" si="2"/>
        <v>2078</v>
      </c>
    </row>
    <row r="19" spans="1:14" ht="18.75" customHeight="1">
      <c r="A19" s="15" t="s">
        <v>32</v>
      </c>
      <c r="B19" s="14">
        <v>5376</v>
      </c>
      <c r="C19" s="14">
        <v>4488</v>
      </c>
      <c r="D19" s="14">
        <v>3125</v>
      </c>
      <c r="E19" s="14">
        <v>880</v>
      </c>
      <c r="F19" s="14">
        <v>3987</v>
      </c>
      <c r="G19" s="14">
        <v>5853</v>
      </c>
      <c r="H19" s="14">
        <v>4520</v>
      </c>
      <c r="I19" s="14">
        <v>3629</v>
      </c>
      <c r="J19" s="14">
        <v>2873</v>
      </c>
      <c r="K19" s="14">
        <v>3096</v>
      </c>
      <c r="L19" s="14">
        <v>1211</v>
      </c>
      <c r="M19" s="14">
        <v>645</v>
      </c>
      <c r="N19" s="12">
        <f t="shared" si="2"/>
        <v>39683</v>
      </c>
    </row>
    <row r="20" spans="1:14" ht="18.75" customHeight="1">
      <c r="A20" s="17" t="s">
        <v>13</v>
      </c>
      <c r="B20" s="18">
        <f>B21+B22+B23</f>
        <v>157102</v>
      </c>
      <c r="C20" s="18">
        <f>C21+C22+C23</f>
        <v>106331</v>
      </c>
      <c r="D20" s="18">
        <f>D21+D22+D23</f>
        <v>89107</v>
      </c>
      <c r="E20" s="18">
        <f>E21+E22+E23</f>
        <v>20533</v>
      </c>
      <c r="F20" s="18">
        <f aca="true" t="shared" si="6" ref="F20:M20">F21+F22+F23</f>
        <v>75672</v>
      </c>
      <c r="G20" s="18">
        <f t="shared" si="6"/>
        <v>128044</v>
      </c>
      <c r="H20" s="18">
        <f t="shared" si="6"/>
        <v>138470</v>
      </c>
      <c r="I20" s="18">
        <f t="shared" si="6"/>
        <v>130265</v>
      </c>
      <c r="J20" s="18">
        <f t="shared" si="6"/>
        <v>85939</v>
      </c>
      <c r="K20" s="18">
        <f t="shared" si="6"/>
        <v>133168</v>
      </c>
      <c r="L20" s="18">
        <f t="shared" si="6"/>
        <v>52990</v>
      </c>
      <c r="M20" s="18">
        <f t="shared" si="6"/>
        <v>29368</v>
      </c>
      <c r="N20" s="12">
        <f aca="true" t="shared" si="7" ref="N20:N26">SUM(B20:M20)</f>
        <v>1146989</v>
      </c>
    </row>
    <row r="21" spans="1:14" ht="18.75" customHeight="1">
      <c r="A21" s="13" t="s">
        <v>14</v>
      </c>
      <c r="B21" s="14">
        <v>85391</v>
      </c>
      <c r="C21" s="14">
        <v>61561</v>
      </c>
      <c r="D21" s="14">
        <v>53482</v>
      </c>
      <c r="E21" s="14">
        <v>11907</v>
      </c>
      <c r="F21" s="14">
        <v>43107</v>
      </c>
      <c r="G21" s="14">
        <v>76387</v>
      </c>
      <c r="H21" s="14">
        <v>81718</v>
      </c>
      <c r="I21" s="14">
        <v>76329</v>
      </c>
      <c r="J21" s="14">
        <v>48978</v>
      </c>
      <c r="K21" s="14">
        <v>73554</v>
      </c>
      <c r="L21" s="14">
        <v>29641</v>
      </c>
      <c r="M21" s="14">
        <v>16072</v>
      </c>
      <c r="N21" s="12">
        <f t="shared" si="7"/>
        <v>658127</v>
      </c>
    </row>
    <row r="22" spans="1:14" ht="18.75" customHeight="1">
      <c r="A22" s="13" t="s">
        <v>15</v>
      </c>
      <c r="B22" s="14">
        <v>57103</v>
      </c>
      <c r="C22" s="14">
        <v>34062</v>
      </c>
      <c r="D22" s="14">
        <v>27871</v>
      </c>
      <c r="E22" s="14">
        <v>6544</v>
      </c>
      <c r="F22" s="14">
        <v>24360</v>
      </c>
      <c r="G22" s="14">
        <v>38701</v>
      </c>
      <c r="H22" s="14">
        <v>44856</v>
      </c>
      <c r="I22" s="14">
        <v>43276</v>
      </c>
      <c r="J22" s="14">
        <v>29623</v>
      </c>
      <c r="K22" s="14">
        <v>49078</v>
      </c>
      <c r="L22" s="14">
        <v>19545</v>
      </c>
      <c r="M22" s="14">
        <v>11338</v>
      </c>
      <c r="N22" s="12">
        <f t="shared" si="7"/>
        <v>386357</v>
      </c>
    </row>
    <row r="23" spans="1:14" ht="18.75" customHeight="1">
      <c r="A23" s="13" t="s">
        <v>16</v>
      </c>
      <c r="B23" s="14">
        <v>14608</v>
      </c>
      <c r="C23" s="14">
        <v>10708</v>
      </c>
      <c r="D23" s="14">
        <v>7754</v>
      </c>
      <c r="E23" s="14">
        <v>2082</v>
      </c>
      <c r="F23" s="14">
        <v>8205</v>
      </c>
      <c r="G23" s="14">
        <v>12956</v>
      </c>
      <c r="H23" s="14">
        <v>11896</v>
      </c>
      <c r="I23" s="14">
        <v>10660</v>
      </c>
      <c r="J23" s="14">
        <v>7338</v>
      </c>
      <c r="K23" s="14">
        <v>10536</v>
      </c>
      <c r="L23" s="14">
        <v>3804</v>
      </c>
      <c r="M23" s="14">
        <v>1958</v>
      </c>
      <c r="N23" s="12">
        <f t="shared" si="7"/>
        <v>102505</v>
      </c>
    </row>
    <row r="24" spans="1:14" ht="18.75" customHeight="1">
      <c r="A24" s="17" t="s">
        <v>17</v>
      </c>
      <c r="B24" s="14">
        <f>B25+B26</f>
        <v>54127</v>
      </c>
      <c r="C24" s="14">
        <f>C25+C26</f>
        <v>46458</v>
      </c>
      <c r="D24" s="14">
        <f>D25+D26</f>
        <v>42384</v>
      </c>
      <c r="E24" s="14">
        <f>E25+E26</f>
        <v>11832</v>
      </c>
      <c r="F24" s="14">
        <f aca="true" t="shared" si="8" ref="F24:M24">F25+F26</f>
        <v>41027</v>
      </c>
      <c r="G24" s="14">
        <f t="shared" si="8"/>
        <v>64487</v>
      </c>
      <c r="H24" s="14">
        <f t="shared" si="8"/>
        <v>57767</v>
      </c>
      <c r="I24" s="14">
        <f t="shared" si="8"/>
        <v>39643</v>
      </c>
      <c r="J24" s="14">
        <f t="shared" si="8"/>
        <v>32948</v>
      </c>
      <c r="K24" s="14">
        <f t="shared" si="8"/>
        <v>31162</v>
      </c>
      <c r="L24" s="14">
        <f t="shared" si="8"/>
        <v>11518</v>
      </c>
      <c r="M24" s="14">
        <f t="shared" si="8"/>
        <v>5346</v>
      </c>
      <c r="N24" s="12">
        <f t="shared" si="7"/>
        <v>438699</v>
      </c>
    </row>
    <row r="25" spans="1:14" ht="18.75" customHeight="1">
      <c r="A25" s="13" t="s">
        <v>18</v>
      </c>
      <c r="B25" s="14">
        <v>34641</v>
      </c>
      <c r="C25" s="14">
        <v>29733</v>
      </c>
      <c r="D25" s="14">
        <v>27126</v>
      </c>
      <c r="E25" s="14">
        <v>7572</v>
      </c>
      <c r="F25" s="14">
        <v>26257</v>
      </c>
      <c r="G25" s="14">
        <v>41272</v>
      </c>
      <c r="H25" s="14">
        <v>36971</v>
      </c>
      <c r="I25" s="14">
        <v>25372</v>
      </c>
      <c r="J25" s="14">
        <v>21087</v>
      </c>
      <c r="K25" s="14">
        <v>19944</v>
      </c>
      <c r="L25" s="14">
        <v>7372</v>
      </c>
      <c r="M25" s="14">
        <v>3421</v>
      </c>
      <c r="N25" s="12">
        <f t="shared" si="7"/>
        <v>280768</v>
      </c>
    </row>
    <row r="26" spans="1:14" ht="18.75" customHeight="1">
      <c r="A26" s="13" t="s">
        <v>19</v>
      </c>
      <c r="B26" s="14">
        <v>19486</v>
      </c>
      <c r="C26" s="14">
        <v>16725</v>
      </c>
      <c r="D26" s="14">
        <v>15258</v>
      </c>
      <c r="E26" s="14">
        <v>4260</v>
      </c>
      <c r="F26" s="14">
        <v>14770</v>
      </c>
      <c r="G26" s="14">
        <v>23215</v>
      </c>
      <c r="H26" s="14">
        <v>20796</v>
      </c>
      <c r="I26" s="14">
        <v>14271</v>
      </c>
      <c r="J26" s="14">
        <v>11861</v>
      </c>
      <c r="K26" s="14">
        <v>11218</v>
      </c>
      <c r="L26" s="14">
        <v>4146</v>
      </c>
      <c r="M26" s="14">
        <v>1925</v>
      </c>
      <c r="N26" s="12">
        <f t="shared" si="7"/>
        <v>157931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855906.1</v>
      </c>
      <c r="C37" s="29">
        <f>ROUND(+C7*C35,2)</f>
        <v>645263.98</v>
      </c>
      <c r="D37" s="29">
        <f>ROUND(+D7*D35,2)</f>
        <v>574252.39</v>
      </c>
      <c r="E37" s="29">
        <f>ROUND(+E7*E35,2)</f>
        <v>165984.25</v>
      </c>
      <c r="F37" s="29">
        <f aca="true" t="shared" si="11" ref="F37:M37">ROUND(+F7*F35,2)</f>
        <v>535699.43</v>
      </c>
      <c r="G37" s="29">
        <f t="shared" si="11"/>
        <v>718962.19</v>
      </c>
      <c r="H37" s="29">
        <f t="shared" si="11"/>
        <v>796239.08</v>
      </c>
      <c r="I37" s="29">
        <f t="shared" si="11"/>
        <v>680861.45</v>
      </c>
      <c r="J37" s="29">
        <f t="shared" si="11"/>
        <v>556483.45</v>
      </c>
      <c r="K37" s="29">
        <f t="shared" si="11"/>
        <v>640987.5</v>
      </c>
      <c r="L37" s="29">
        <f t="shared" si="11"/>
        <v>343772.96</v>
      </c>
      <c r="M37" s="29">
        <f t="shared" si="11"/>
        <v>199288.51</v>
      </c>
      <c r="N37" s="29">
        <f>SUM(B37:M37)</f>
        <v>6713701.29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-114504</v>
      </c>
      <c r="C39" s="30">
        <f>+C40+C43+C50</f>
        <v>-74672</v>
      </c>
      <c r="D39" s="30">
        <f>+D40+D43+D50</f>
        <v>-111885</v>
      </c>
      <c r="E39" s="30">
        <f>+E40+E43+E50</f>
        <v>-45021</v>
      </c>
      <c r="F39" s="30">
        <f aca="true" t="shared" si="12" ref="F39:M39">+F40+F43+F50</f>
        <v>-170867.87</v>
      </c>
      <c r="G39" s="30">
        <f t="shared" si="12"/>
        <v>-117907.85</v>
      </c>
      <c r="H39" s="30">
        <f t="shared" si="12"/>
        <v>-132940.24</v>
      </c>
      <c r="I39" s="30">
        <f t="shared" si="12"/>
        <v>-81460.97</v>
      </c>
      <c r="J39" s="30">
        <f t="shared" si="12"/>
        <v>-90285.76</v>
      </c>
      <c r="K39" s="30">
        <f t="shared" si="12"/>
        <v>-93234.87</v>
      </c>
      <c r="L39" s="30">
        <f t="shared" si="12"/>
        <v>-53055</v>
      </c>
      <c r="M39" s="30">
        <f t="shared" si="12"/>
        <v>-31428.69</v>
      </c>
      <c r="N39" s="30">
        <f>+N40+N43+N50</f>
        <v>-1117263.25</v>
      </c>
      <c r="P39" s="42"/>
    </row>
    <row r="40" spans="1:16" ht="18.75" customHeight="1">
      <c r="A40" s="17" t="s">
        <v>70</v>
      </c>
      <c r="B40" s="31">
        <f>B41+B42</f>
        <v>-97254</v>
      </c>
      <c r="C40" s="31">
        <f>C41+C42</f>
        <v>-97542</v>
      </c>
      <c r="D40" s="31">
        <f>D41+D42</f>
        <v>-58185</v>
      </c>
      <c r="E40" s="31">
        <f>E41+E42</f>
        <v>-15759</v>
      </c>
      <c r="F40" s="31">
        <f aca="true" t="shared" si="13" ref="F40:M40">F41+F42</f>
        <v>-45804</v>
      </c>
      <c r="G40" s="31">
        <f t="shared" si="13"/>
        <v>-88251</v>
      </c>
      <c r="H40" s="31">
        <f t="shared" si="13"/>
        <v>-113193</v>
      </c>
      <c r="I40" s="31">
        <f t="shared" si="13"/>
        <v>-54285</v>
      </c>
      <c r="J40" s="31">
        <f t="shared" si="13"/>
        <v>-69642</v>
      </c>
      <c r="K40" s="31">
        <f t="shared" si="13"/>
        <v>-52965</v>
      </c>
      <c r="L40" s="31">
        <f t="shared" si="13"/>
        <v>-41724</v>
      </c>
      <c r="M40" s="31">
        <f t="shared" si="13"/>
        <v>-25116</v>
      </c>
      <c r="N40" s="30">
        <f aca="true" t="shared" si="14" ref="N40:N50">SUM(B40:M40)</f>
        <v>-759720</v>
      </c>
      <c r="P40" s="42"/>
    </row>
    <row r="41" spans="1:16" ht="18.75" customHeight="1">
      <c r="A41" s="13" t="s">
        <v>67</v>
      </c>
      <c r="B41" s="20">
        <f>ROUND(-B9*$D$3,2)</f>
        <v>-97254</v>
      </c>
      <c r="C41" s="20">
        <f>ROUND(-C9*$D$3,2)</f>
        <v>-97542</v>
      </c>
      <c r="D41" s="20">
        <f>ROUND(-D9*$D$3,2)</f>
        <v>-58185</v>
      </c>
      <c r="E41" s="20">
        <f>ROUND(-E9*$D$3,2)</f>
        <v>-15759</v>
      </c>
      <c r="F41" s="20">
        <f aca="true" t="shared" si="15" ref="F41:M41">ROUND(-F9*$D$3,2)</f>
        <v>-45804</v>
      </c>
      <c r="G41" s="20">
        <f t="shared" si="15"/>
        <v>-88251</v>
      </c>
      <c r="H41" s="20">
        <f t="shared" si="15"/>
        <v>-113193</v>
      </c>
      <c r="I41" s="20">
        <f t="shared" si="15"/>
        <v>-54285</v>
      </c>
      <c r="J41" s="20">
        <f t="shared" si="15"/>
        <v>-69642</v>
      </c>
      <c r="K41" s="20">
        <f t="shared" si="15"/>
        <v>-52965</v>
      </c>
      <c r="L41" s="20">
        <f t="shared" si="15"/>
        <v>-41724</v>
      </c>
      <c r="M41" s="20">
        <f t="shared" si="15"/>
        <v>-25116</v>
      </c>
      <c r="N41" s="56">
        <f t="shared" si="14"/>
        <v>-759720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-17250</v>
      </c>
      <c r="C43" s="31">
        <f>SUM(C44:C48)</f>
        <v>22870</v>
      </c>
      <c r="D43" s="31">
        <f>SUM(D44:D48)</f>
        <v>-53700</v>
      </c>
      <c r="E43" s="31">
        <f>SUM(E44:E48)</f>
        <v>-29262</v>
      </c>
      <c r="F43" s="31">
        <f aca="true" t="shared" si="17" ref="F43:M43">SUM(F44:F48)</f>
        <v>-125063.87</v>
      </c>
      <c r="G43" s="31">
        <f t="shared" si="17"/>
        <v>-29656.85</v>
      </c>
      <c r="H43" s="31">
        <f t="shared" si="17"/>
        <v>-19747.24</v>
      </c>
      <c r="I43" s="31">
        <f t="shared" si="17"/>
        <v>-27175.97</v>
      </c>
      <c r="J43" s="31">
        <f t="shared" si="17"/>
        <v>-20643.76</v>
      </c>
      <c r="K43" s="31">
        <f t="shared" si="17"/>
        <v>-40269.87</v>
      </c>
      <c r="L43" s="31">
        <f t="shared" si="17"/>
        <v>-11331</v>
      </c>
      <c r="M43" s="31">
        <f t="shared" si="17"/>
        <v>-6312.69</v>
      </c>
      <c r="N43" s="31">
        <f>SUM(N44:N48)</f>
        <v>-357543.24999999994</v>
      </c>
      <c r="P43" s="49"/>
    </row>
    <row r="44" spans="1:16" ht="18.75" customHeight="1">
      <c r="A44" s="13" t="s">
        <v>72</v>
      </c>
      <c r="B44" s="27">
        <v>-22500</v>
      </c>
      <c r="C44" s="27">
        <v>-2880</v>
      </c>
      <c r="D44" s="27">
        <v>-53700</v>
      </c>
      <c r="E44" s="27">
        <v>-29262</v>
      </c>
      <c r="F44" s="27">
        <v>-124813.87</v>
      </c>
      <c r="G44" s="27">
        <v>-29656.85</v>
      </c>
      <c r="H44" s="27">
        <v>-17747.24</v>
      </c>
      <c r="I44" s="27">
        <v>-27175.97</v>
      </c>
      <c r="J44" s="27">
        <v>-19393.76</v>
      </c>
      <c r="K44" s="27">
        <v>-40019.87</v>
      </c>
      <c r="L44" s="27">
        <v>-11331</v>
      </c>
      <c r="M44" s="27">
        <v>-6312.69</v>
      </c>
      <c r="N44" s="27">
        <f t="shared" si="14"/>
        <v>-384793.24999999994</v>
      </c>
      <c r="P44" s="68"/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4" ht="18.75" customHeight="1">
      <c r="A46" s="13" t="s">
        <v>74</v>
      </c>
      <c r="B46" s="27">
        <v>5250</v>
      </c>
      <c r="C46" s="27">
        <v>25750</v>
      </c>
      <c r="D46" s="27">
        <v>0</v>
      </c>
      <c r="E46" s="27">
        <v>0</v>
      </c>
      <c r="F46" s="27">
        <v>-250</v>
      </c>
      <c r="G46" s="27">
        <v>0</v>
      </c>
      <c r="H46" s="27">
        <v>-2000</v>
      </c>
      <c r="I46" s="27">
        <v>0</v>
      </c>
      <c r="J46" s="27">
        <v>-1250</v>
      </c>
      <c r="K46" s="27">
        <v>-250</v>
      </c>
      <c r="L46" s="27">
        <v>0</v>
      </c>
      <c r="M46" s="27">
        <v>0</v>
      </c>
      <c r="N46" s="27">
        <f t="shared" si="14"/>
        <v>27250</v>
      </c>
    </row>
    <row r="47" spans="1:16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39"/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741402.1</v>
      </c>
      <c r="C52" s="34">
        <f aca="true" t="shared" si="18" ref="C52:M52">+C37+C39</f>
        <v>570591.98</v>
      </c>
      <c r="D52" s="34">
        <f t="shared" si="18"/>
        <v>462367.39</v>
      </c>
      <c r="E52" s="34">
        <f t="shared" si="18"/>
        <v>120963.25</v>
      </c>
      <c r="F52" s="34">
        <f t="shared" si="18"/>
        <v>364831.56000000006</v>
      </c>
      <c r="G52" s="34">
        <f t="shared" si="18"/>
        <v>601054.34</v>
      </c>
      <c r="H52" s="34">
        <f t="shared" si="18"/>
        <v>663298.84</v>
      </c>
      <c r="I52" s="34">
        <f t="shared" si="18"/>
        <v>599400.48</v>
      </c>
      <c r="J52" s="34">
        <f t="shared" si="18"/>
        <v>466197.68999999994</v>
      </c>
      <c r="K52" s="34">
        <f t="shared" si="18"/>
        <v>547752.63</v>
      </c>
      <c r="L52" s="34">
        <f t="shared" si="18"/>
        <v>290717.96</v>
      </c>
      <c r="M52" s="34">
        <f t="shared" si="18"/>
        <v>167859.82</v>
      </c>
      <c r="N52" s="34">
        <f>SUM(B52:M52)</f>
        <v>5596438.04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5596438.01</v>
      </c>
      <c r="P55" s="42"/>
    </row>
    <row r="56" spans="1:14" ht="18.75" customHeight="1">
      <c r="A56" s="17" t="s">
        <v>80</v>
      </c>
      <c r="B56" s="44">
        <v>108369.76</v>
      </c>
      <c r="C56" s="44">
        <v>115022.71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223392.47</v>
      </c>
    </row>
    <row r="57" spans="1:14" ht="18.75" customHeight="1">
      <c r="A57" s="17" t="s">
        <v>81</v>
      </c>
      <c r="B57" s="44">
        <v>249755.51</v>
      </c>
      <c r="C57" s="44">
        <v>180956.85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430712.36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462367.39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462367.39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103418.34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103418.34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-90714.53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-90714.53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123843.5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123843.5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237867.23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237867.23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108006.74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108006.74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153761.56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153761.56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281264.16</v>
      </c>
      <c r="K65" s="43">
        <v>0</v>
      </c>
      <c r="L65" s="43">
        <v>0</v>
      </c>
      <c r="M65" s="43">
        <v>0</v>
      </c>
      <c r="N65" s="34">
        <f t="shared" si="19"/>
        <v>281264.16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158627.01</v>
      </c>
      <c r="L66" s="43">
        <v>0</v>
      </c>
      <c r="M66" s="43">
        <v>0</v>
      </c>
      <c r="N66" s="31">
        <f t="shared" si="19"/>
        <v>158627.01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86879.54</v>
      </c>
      <c r="M67" s="43">
        <v>0</v>
      </c>
      <c r="N67" s="34">
        <f t="shared" si="19"/>
        <v>86879.54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167859.82</v>
      </c>
      <c r="N68" s="31">
        <f t="shared" si="19"/>
        <v>167859.82</v>
      </c>
    </row>
    <row r="69" spans="1:14" ht="18.75" customHeight="1">
      <c r="A69" s="40" t="s">
        <v>92</v>
      </c>
      <c r="B69" s="38">
        <v>383276.82</v>
      </c>
      <c r="C69" s="38">
        <v>274612.41</v>
      </c>
      <c r="D69" s="43">
        <v>0</v>
      </c>
      <c r="E69" s="38">
        <v>17544.91</v>
      </c>
      <c r="F69" s="38">
        <v>455546.09</v>
      </c>
      <c r="G69" s="38">
        <v>477210.84</v>
      </c>
      <c r="H69" s="38">
        <v>317424.87</v>
      </c>
      <c r="I69" s="38">
        <v>445638.92</v>
      </c>
      <c r="J69" s="38">
        <v>184933.53</v>
      </c>
      <c r="K69" s="38">
        <v>389125.62</v>
      </c>
      <c r="L69" s="38">
        <v>203838.41</v>
      </c>
      <c r="M69" s="43">
        <v>0</v>
      </c>
      <c r="N69" s="38">
        <f>SUM(B69:M69)</f>
        <v>3149152.42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1.9459803105630873</v>
      </c>
      <c r="C73" s="54">
        <v>1.9351082585205348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1.693999990008892</v>
      </c>
      <c r="C74" s="54">
        <v>1.5945999978959255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1.5791999944999795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1.9566000259333043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1.817599998642821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1.4483000012086589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1.7025132906405036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1.6205999840288192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1.6418999997588497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1.8491999853787568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1.7678999917257359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2.099799959686532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2.08899998951771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2014-10-02T19:44:10Z</dcterms:modified>
  <cp:category/>
  <cp:version/>
  <cp:contentType/>
  <cp:contentStatus/>
</cp:coreProperties>
</file>