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<sst xmlns="http://schemas.openxmlformats.org/spreadsheetml/2006/main" count="100" uniqueCount="98">
  <si>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</si>
  <si>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</si>
  <si>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</si>
  <si>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</si>
  <si>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</si>
  <si>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</si>
  <si>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</si>
  <si>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</si>
  <si>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</si>
  <si>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</si>
  <si>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</si>
  <si>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</si>
  <si>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</si>
  <si>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</si>
  <si>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</si>
  <si>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</si>
  <si>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</si>
  <si>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</si>
  <si>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</si>
  <si>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</si>
  <si>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</si>
  <si>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</si>
  <si>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</si>
  <si>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</si>
  <si>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</si>
  <si>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</si>
  <si>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</si>
  <si>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</si>
  <si>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</si>
  <si>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</si>
  <si>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</si>
  <si>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</si>
  <si>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</si>
  <si>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</si>
  <si>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</si>
  <si>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</si>
  <si>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</si>
  <si>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</si>
  <si>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</si>
  <si>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</si>
  <si>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</si>
  <si>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</si>
  <si>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</si>
  <si>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</si>
  <si>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</si>
  <si>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</si>
  <si>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</si>
  <si>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</si>
  <si>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</si>
  <si>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</si>
  <si>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</si>
  <si>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</si>
  <si>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</si>
  <si>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</si>
  <si>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</si>
  <si>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</si>
  <si>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</si>
  <si>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</si>
  <si>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</si>
  <si>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</si>
  <si>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</si>
  <si>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</si>
  <si>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</si>
  <si>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</si>
  <si>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</si>
  <si>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</si>
  <si>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</si>
  <si>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</si>
  <si>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</si>
  <si>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</si>
  <si>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</si>
  <si>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</si>
  <si>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</si>
  <si>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</si>
  <si>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</si>
  <si>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</si>
  <si>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</si>
  <si>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</si>
  <si>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</si>
  <si>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</si>
  <si>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</si>
  <si>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</si>
  <si>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</si>
  <si>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</si>
  <si>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</si>
  <si>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</si>
  <si>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</si>
  <si>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</si>
  <si>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</si>
  <si>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</si>
  <si>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</si>
  <si>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</si>
  <si>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</si>
  <si>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</si>
  <si>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</si>
  <si>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</si>
  <si>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</si>
  <si>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25/09/14 - VENCIMENTO 02/10/14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</si>
</sst>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516264</v>
      </c>
      <c r="C7" s="10">
        <f>C8+C20+C24</f>
        <v>400329</v>
      </c>
      <c r="D7" s="10">
        <f>D8+D20+D24</f>
        <v>375569</v>
      </c>
      <c r="E7" s="10">
        <f>E8+E20+E24</f>
        <v>91003</v>
      </c>
      <c r="F7" s="10">
        <f aca="true" t="shared" si="0" ref="F7:M7">F8+F20+F24</f>
        <v>316395</v>
      </c>
      <c r="G7" s="10">
        <f t="shared" si="0"/>
        <v>518666</v>
      </c>
      <c r="H7" s="10">
        <f t="shared" si="0"/>
        <v>499975</v>
      </c>
      <c r="I7" s="10">
        <f t="shared" si="0"/>
        <v>430858</v>
      </c>
      <c r="J7" s="10">
        <f t="shared" si="0"/>
        <v>320050</v>
      </c>
      <c r="K7" s="10">
        <f t="shared" si="0"/>
        <v>386438</v>
      </c>
      <c r="L7" s="10">
        <f t="shared" si="0"/>
        <v>169028</v>
      </c>
      <c r="M7" s="10">
        <f t="shared" si="0"/>
        <v>100528</v>
      </c>
      <c r="N7" s="10">
        <f>+N8+N20+N24</f>
        <v>4125103</v>
      </c>
      <c r="P7" s="41"/>
    </row>
    <row r="8" spans="1:14" ht="18.75" customHeight="1">
      <c r="A8" s="11" t="s">
        <v>34</v>
      </c>
      <c r="B8" s="12">
        <f>+B9+B12+B16</f>
        <v>288676</v>
      </c>
      <c r="C8" s="12">
        <f>+C9+C12+C16</f>
        <v>236800</v>
      </c>
      <c r="D8" s="12">
        <f>+D9+D12+D16</f>
        <v>235280</v>
      </c>
      <c r="E8" s="12">
        <f>+E9+E12+E16</f>
        <v>54968</v>
      </c>
      <c r="F8" s="12">
        <f aca="true" t="shared" si="1" ref="F8:M8">+F9+F12+F16</f>
        <v>186485</v>
      </c>
      <c r="G8" s="12">
        <f t="shared" si="1"/>
        <v>311226</v>
      </c>
      <c r="H8" s="12">
        <f t="shared" si="1"/>
        <v>286533</v>
      </c>
      <c r="I8" s="12">
        <f t="shared" si="1"/>
        <v>247774</v>
      </c>
      <c r="J8" s="12">
        <f t="shared" si="1"/>
        <v>189273</v>
      </c>
      <c r="K8" s="12">
        <f t="shared" si="1"/>
        <v>206780</v>
      </c>
      <c r="L8" s="12">
        <f t="shared" si="1"/>
        <v>100873</v>
      </c>
      <c r="M8" s="12">
        <f t="shared" si="1"/>
        <v>63223</v>
      </c>
      <c r="N8" s="12">
        <f>SUM(B8:M8)</f>
        <v>2407891</v>
      </c>
    </row>
    <row r="9" spans="1:14" ht="18.75" customHeight="1">
      <c r="A9" s="13" t="s">
        <v>7</v>
      </c>
      <c r="B9" s="14">
        <v>30150</v>
      </c>
      <c r="C9" s="14">
        <v>29740</v>
      </c>
      <c r="D9" s="14">
        <v>17953</v>
      </c>
      <c r="E9" s="14">
        <v>5144</v>
      </c>
      <c r="F9" s="14">
        <v>14683</v>
      </c>
      <c r="G9" s="14">
        <v>27624</v>
      </c>
      <c r="H9" s="14">
        <v>36145</v>
      </c>
      <c r="I9" s="14">
        <v>17076</v>
      </c>
      <c r="J9" s="14">
        <v>22003</v>
      </c>
      <c r="K9" s="14">
        <v>17064</v>
      </c>
      <c r="L9" s="14">
        <v>13566</v>
      </c>
      <c r="M9" s="14">
        <v>8176</v>
      </c>
      <c r="N9" s="12">
        <f aca="true" t="shared" si="2" ref="N9:N19">SUM(B9:M9)</f>
        <v>239324</v>
      </c>
    </row>
    <row r="10" spans="1:14" ht="18.75" customHeight="1">
      <c r="A10" s="15" t="s">
        <v>8</v>
      </c>
      <c r="B10" s="14">
        <f>+B9-B11</f>
        <v>30150</v>
      </c>
      <c r="C10" s="14">
        <f>+C9-C11</f>
        <v>29740</v>
      </c>
      <c r="D10" s="14">
        <f>+D9-D11</f>
        <v>17953</v>
      </c>
      <c r="E10" s="14">
        <f>+E9-E11</f>
        <v>5144</v>
      </c>
      <c r="F10" s="14">
        <f aca="true" t="shared" si="3" ref="F10:M10">+F9-F11</f>
        <v>14683</v>
      </c>
      <c r="G10" s="14">
        <f t="shared" si="3"/>
        <v>27624</v>
      </c>
      <c r="H10" s="14">
        <f t="shared" si="3"/>
        <v>36145</v>
      </c>
      <c r="I10" s="14">
        <f t="shared" si="3"/>
        <v>17076</v>
      </c>
      <c r="J10" s="14">
        <f t="shared" si="3"/>
        <v>22003</v>
      </c>
      <c r="K10" s="14">
        <f t="shared" si="3"/>
        <v>17064</v>
      </c>
      <c r="L10" s="14">
        <f t="shared" si="3"/>
        <v>13566</v>
      </c>
      <c r="M10" s="14">
        <f t="shared" si="3"/>
        <v>8176</v>
      </c>
      <c r="N10" s="12">
        <f t="shared" si="2"/>
        <v>239324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249003</v>
      </c>
      <c r="C12" s="14">
        <f>C13+C14+C15</f>
        <v>199164</v>
      </c>
      <c r="D12" s="14">
        <f>D13+D14+D15</f>
        <v>211858</v>
      </c>
      <c r="E12" s="14">
        <f>E13+E14+E15</f>
        <v>48279</v>
      </c>
      <c r="F12" s="14">
        <f aca="true" t="shared" si="4" ref="F12:M12">F13+F14+F15</f>
        <v>165132</v>
      </c>
      <c r="G12" s="14">
        <f t="shared" si="4"/>
        <v>273275</v>
      </c>
      <c r="H12" s="14">
        <f t="shared" si="4"/>
        <v>241954</v>
      </c>
      <c r="I12" s="14">
        <f t="shared" si="4"/>
        <v>224032</v>
      </c>
      <c r="J12" s="14">
        <f t="shared" si="4"/>
        <v>161843</v>
      </c>
      <c r="K12" s="14">
        <f t="shared" si="4"/>
        <v>183316</v>
      </c>
      <c r="L12" s="14">
        <f t="shared" si="4"/>
        <v>84911</v>
      </c>
      <c r="M12" s="14">
        <f t="shared" si="4"/>
        <v>53827</v>
      </c>
      <c r="N12" s="12">
        <f t="shared" si="2"/>
        <v>2096594</v>
      </c>
    </row>
    <row r="13" spans="1:14" ht="18.75" customHeight="1">
      <c r="A13" s="15" t="s">
        <v>10</v>
      </c>
      <c r="B13" s="14">
        <v>116991</v>
      </c>
      <c r="C13" s="14">
        <v>94657</v>
      </c>
      <c r="D13" s="14">
        <v>100813</v>
      </c>
      <c r="E13" s="14">
        <v>22762</v>
      </c>
      <c r="F13" s="14">
        <v>76477</v>
      </c>
      <c r="G13" s="14">
        <v>130357</v>
      </c>
      <c r="H13" s="14">
        <v>119990</v>
      </c>
      <c r="I13" s="14">
        <v>110536</v>
      </c>
      <c r="J13" s="14">
        <v>77244</v>
      </c>
      <c r="K13" s="14">
        <v>87716</v>
      </c>
      <c r="L13" s="14">
        <v>41179</v>
      </c>
      <c r="M13" s="14">
        <v>25419</v>
      </c>
      <c r="N13" s="12">
        <f t="shared" si="2"/>
        <v>1004141</v>
      </c>
    </row>
    <row r="14" spans="1:14" ht="18.75" customHeight="1">
      <c r="A14" s="15" t="s">
        <v>11</v>
      </c>
      <c r="B14" s="14">
        <v>101908</v>
      </c>
      <c r="C14" s="14">
        <v>77775</v>
      </c>
      <c r="D14" s="14">
        <v>90833</v>
      </c>
      <c r="E14" s="14">
        <v>19255</v>
      </c>
      <c r="F14" s="14">
        <v>67302</v>
      </c>
      <c r="G14" s="14">
        <v>108630</v>
      </c>
      <c r="H14" s="14">
        <v>93475</v>
      </c>
      <c r="I14" s="14">
        <v>91261</v>
      </c>
      <c r="J14" s="14">
        <v>65676</v>
      </c>
      <c r="K14" s="14">
        <v>74800</v>
      </c>
      <c r="L14" s="14">
        <v>35530</v>
      </c>
      <c r="M14" s="14">
        <v>23467</v>
      </c>
      <c r="N14" s="12">
        <f t="shared" si="2"/>
        <v>849912</v>
      </c>
    </row>
    <row r="15" spans="1:14" ht="18.75" customHeight="1">
      <c r="A15" s="15" t="s">
        <v>12</v>
      </c>
      <c r="B15" s="14">
        <v>30104</v>
      </c>
      <c r="C15" s="14">
        <v>26732</v>
      </c>
      <c r="D15" s="14">
        <v>20212</v>
      </c>
      <c r="E15" s="14">
        <v>6262</v>
      </c>
      <c r="F15" s="14">
        <v>21353</v>
      </c>
      <c r="G15" s="14">
        <v>34288</v>
      </c>
      <c r="H15" s="14">
        <v>28489</v>
      </c>
      <c r="I15" s="14">
        <v>22235</v>
      </c>
      <c r="J15" s="14">
        <v>18923</v>
      </c>
      <c r="K15" s="14">
        <v>20800</v>
      </c>
      <c r="L15" s="14">
        <v>8202</v>
      </c>
      <c r="M15" s="14">
        <v>4941</v>
      </c>
      <c r="N15" s="12">
        <f t="shared" si="2"/>
        <v>242541</v>
      </c>
    </row>
    <row r="16" spans="1:14" ht="18.75" customHeight="1">
      <c r="A16" s="16" t="s">
        <v>33</v>
      </c>
      <c r="B16" s="14">
        <f>B17+B18+B19</f>
        <v>9523</v>
      </c>
      <c r="C16" s="14">
        <f>C17+C18+C19</f>
        <v>7896</v>
      </c>
      <c r="D16" s="14">
        <f>D17+D18+D19</f>
        <v>5469</v>
      </c>
      <c r="E16" s="14">
        <f>E17+E18+E19</f>
        <v>1545</v>
      </c>
      <c r="F16" s="14">
        <f aca="true" t="shared" si="5" ref="F16:M16">F17+F18+F19</f>
        <v>6670</v>
      </c>
      <c r="G16" s="14">
        <f t="shared" si="5"/>
        <v>10327</v>
      </c>
      <c r="H16" s="14">
        <f t="shared" si="5"/>
        <v>8434</v>
      </c>
      <c r="I16" s="14">
        <f t="shared" si="5"/>
        <v>6666</v>
      </c>
      <c r="J16" s="14">
        <f t="shared" si="5"/>
        <v>5427</v>
      </c>
      <c r="K16" s="14">
        <f t="shared" si="5"/>
        <v>6400</v>
      </c>
      <c r="L16" s="14">
        <f t="shared" si="5"/>
        <v>2396</v>
      </c>
      <c r="M16" s="14">
        <f t="shared" si="5"/>
        <v>1220</v>
      </c>
      <c r="N16" s="12">
        <f t="shared" si="2"/>
        <v>71973</v>
      </c>
    </row>
    <row r="17" spans="1:14" ht="18.75" customHeight="1">
      <c r="A17" s="15" t="s">
        <v>30</v>
      </c>
      <c r="B17" s="14">
        <v>3417</v>
      </c>
      <c r="C17" s="14">
        <v>2729</v>
      </c>
      <c r="D17" s="14">
        <v>1854</v>
      </c>
      <c r="E17" s="14">
        <v>555</v>
      </c>
      <c r="F17" s="14">
        <v>2087</v>
      </c>
      <c r="G17" s="14">
        <v>3695</v>
      </c>
      <c r="H17" s="14">
        <v>3120</v>
      </c>
      <c r="I17" s="14">
        <v>2622</v>
      </c>
      <c r="J17" s="14">
        <v>2183</v>
      </c>
      <c r="K17" s="14">
        <v>2628</v>
      </c>
      <c r="L17" s="14">
        <v>1012</v>
      </c>
      <c r="M17" s="14">
        <v>479</v>
      </c>
      <c r="N17" s="12">
        <f t="shared" si="2"/>
        <v>26381</v>
      </c>
    </row>
    <row r="18" spans="1:14" ht="18.75" customHeight="1">
      <c r="A18" s="15" t="s">
        <v>31</v>
      </c>
      <c r="B18" s="14">
        <v>207</v>
      </c>
      <c r="C18" s="14">
        <v>263</v>
      </c>
      <c r="D18" s="14">
        <v>197</v>
      </c>
      <c r="E18" s="14">
        <v>41</v>
      </c>
      <c r="F18" s="14">
        <v>136</v>
      </c>
      <c r="G18" s="14">
        <v>337</v>
      </c>
      <c r="H18" s="14">
        <v>256</v>
      </c>
      <c r="I18" s="14">
        <v>184</v>
      </c>
      <c r="J18" s="14">
        <v>142</v>
      </c>
      <c r="K18" s="14">
        <v>201</v>
      </c>
      <c r="L18" s="14">
        <v>92</v>
      </c>
      <c r="M18" s="14">
        <v>48</v>
      </c>
      <c r="N18" s="12">
        <f t="shared" si="2"/>
        <v>2104</v>
      </c>
    </row>
    <row r="19" spans="1:14" ht="18.75" customHeight="1">
      <c r="A19" s="15" t="s">
        <v>32</v>
      </c>
      <c r="B19" s="14">
        <v>5899</v>
      </c>
      <c r="C19" s="14">
        <v>4904</v>
      </c>
      <c r="D19" s="14">
        <v>3418</v>
      </c>
      <c r="E19" s="14">
        <v>949</v>
      </c>
      <c r="F19" s="14">
        <v>4447</v>
      </c>
      <c r="G19" s="14">
        <v>6295</v>
      </c>
      <c r="H19" s="14">
        <v>5058</v>
      </c>
      <c r="I19" s="14">
        <v>3860</v>
      </c>
      <c r="J19" s="14">
        <v>3102</v>
      </c>
      <c r="K19" s="14">
        <v>3571</v>
      </c>
      <c r="L19" s="14">
        <v>1292</v>
      </c>
      <c r="M19" s="14">
        <v>693</v>
      </c>
      <c r="N19" s="12">
        <f t="shared" si="2"/>
        <v>43488</v>
      </c>
    </row>
    <row r="20" spans="1:14" ht="18.75" customHeight="1">
      <c r="A20" s="17" t="s">
        <v>13</v>
      </c>
      <c r="B20" s="18">
        <f>B21+B22+B23</f>
        <v>167953</v>
      </c>
      <c r="C20" s="18">
        <f>C21+C22+C23</f>
        <v>112773</v>
      </c>
      <c r="D20" s="18">
        <f>D21+D22+D23</f>
        <v>94736</v>
      </c>
      <c r="E20" s="18">
        <f>E21+E22+E23</f>
        <v>22692</v>
      </c>
      <c r="F20" s="18">
        <f aca="true" t="shared" si="6" ref="F20:M20">F21+F22+F23</f>
        <v>83111</v>
      </c>
      <c r="G20" s="18">
        <f t="shared" si="6"/>
        <v>136172</v>
      </c>
      <c r="H20" s="18">
        <f t="shared" si="6"/>
        <v>148557</v>
      </c>
      <c r="I20" s="18">
        <f t="shared" si="6"/>
        <v>139191</v>
      </c>
      <c r="J20" s="18">
        <f t="shared" si="6"/>
        <v>93079</v>
      </c>
      <c r="K20" s="18">
        <f t="shared" si="6"/>
        <v>143968</v>
      </c>
      <c r="L20" s="18">
        <f t="shared" si="6"/>
        <v>55582</v>
      </c>
      <c r="M20" s="18">
        <f t="shared" si="6"/>
        <v>31405</v>
      </c>
      <c r="N20" s="12">
        <f aca="true" t="shared" si="7" ref="N20:N26">SUM(B20:M20)</f>
        <v>1229219</v>
      </c>
    </row>
    <row r="21" spans="1:14" ht="18.75" customHeight="1">
      <c r="A21" s="13" t="s">
        <v>14</v>
      </c>
      <c r="B21" s="14">
        <v>89965</v>
      </c>
      <c r="C21" s="14">
        <v>64297</v>
      </c>
      <c r="D21" s="14">
        <v>55498</v>
      </c>
      <c r="E21" s="14">
        <v>13027</v>
      </c>
      <c r="F21" s="14">
        <v>46341</v>
      </c>
      <c r="G21" s="14">
        <v>79812</v>
      </c>
      <c r="H21" s="14">
        <v>86976</v>
      </c>
      <c r="I21" s="14">
        <v>79331</v>
      </c>
      <c r="J21" s="14">
        <v>52340</v>
      </c>
      <c r="K21" s="14">
        <v>77923</v>
      </c>
      <c r="L21" s="14">
        <v>30632</v>
      </c>
      <c r="M21" s="14">
        <v>16976</v>
      </c>
      <c r="N21" s="12">
        <f t="shared" si="7"/>
        <v>693118</v>
      </c>
    </row>
    <row r="22" spans="1:14" ht="18.75" customHeight="1">
      <c r="A22" s="13" t="s">
        <v>15</v>
      </c>
      <c r="B22" s="14">
        <v>61151</v>
      </c>
      <c r="C22" s="14">
        <v>36137</v>
      </c>
      <c r="D22" s="14">
        <v>30582</v>
      </c>
      <c r="E22" s="14">
        <v>7203</v>
      </c>
      <c r="F22" s="14">
        <v>27069</v>
      </c>
      <c r="G22" s="14">
        <v>41445</v>
      </c>
      <c r="H22" s="14">
        <v>47925</v>
      </c>
      <c r="I22" s="14">
        <v>47467</v>
      </c>
      <c r="J22" s="14">
        <v>32063</v>
      </c>
      <c r="K22" s="14">
        <v>53523</v>
      </c>
      <c r="L22" s="14">
        <v>20720</v>
      </c>
      <c r="M22" s="14">
        <v>12200</v>
      </c>
      <c r="N22" s="12">
        <f t="shared" si="7"/>
        <v>417485</v>
      </c>
    </row>
    <row r="23" spans="1:14" ht="18.75" customHeight="1">
      <c r="A23" s="13" t="s">
        <v>16</v>
      </c>
      <c r="B23" s="14">
        <v>16837</v>
      </c>
      <c r="C23" s="14">
        <v>12339</v>
      </c>
      <c r="D23" s="14">
        <v>8656</v>
      </c>
      <c r="E23" s="14">
        <v>2462</v>
      </c>
      <c r="F23" s="14">
        <v>9701</v>
      </c>
      <c r="G23" s="14">
        <v>14915</v>
      </c>
      <c r="H23" s="14">
        <v>13656</v>
      </c>
      <c r="I23" s="14">
        <v>12393</v>
      </c>
      <c r="J23" s="14">
        <v>8676</v>
      </c>
      <c r="K23" s="14">
        <v>12522</v>
      </c>
      <c r="L23" s="14">
        <v>4230</v>
      </c>
      <c r="M23" s="14">
        <v>2229</v>
      </c>
      <c r="N23" s="12">
        <f t="shared" si="7"/>
        <v>118616</v>
      </c>
    </row>
    <row r="24" spans="1:14" ht="18.75" customHeight="1">
      <c r="A24" s="17" t="s">
        <v>17</v>
      </c>
      <c r="B24" s="14">
        <f>B25+B26</f>
        <v>59635</v>
      </c>
      <c r="C24" s="14">
        <f>C25+C26</f>
        <v>50756</v>
      </c>
      <c r="D24" s="14">
        <f>D25+D26</f>
        <v>45553</v>
      </c>
      <c r="E24" s="14">
        <f>E25+E26</f>
        <v>13343</v>
      </c>
      <c r="F24" s="14">
        <f aca="true" t="shared" si="8" ref="F24:M24">F25+F26</f>
        <v>46799</v>
      </c>
      <c r="G24" s="14">
        <f t="shared" si="8"/>
        <v>71268</v>
      </c>
      <c r="H24" s="14">
        <f t="shared" si="8"/>
        <v>64885</v>
      </c>
      <c r="I24" s="14">
        <f t="shared" si="8"/>
        <v>43893</v>
      </c>
      <c r="J24" s="14">
        <f t="shared" si="8"/>
        <v>37698</v>
      </c>
      <c r="K24" s="14">
        <f t="shared" si="8"/>
        <v>35690</v>
      </c>
      <c r="L24" s="14">
        <f t="shared" si="8"/>
        <v>12573</v>
      </c>
      <c r="M24" s="14">
        <f t="shared" si="8"/>
        <v>5900</v>
      </c>
      <c r="N24" s="12">
        <f t="shared" si="7"/>
        <v>487993</v>
      </c>
    </row>
    <row r="25" spans="1:14" ht="18.75" customHeight="1">
      <c r="A25" s="13" t="s">
        <v>18</v>
      </c>
      <c r="B25" s="14">
        <v>38166</v>
      </c>
      <c r="C25" s="14">
        <v>32484</v>
      </c>
      <c r="D25" s="14">
        <v>29154</v>
      </c>
      <c r="E25" s="14">
        <v>8540</v>
      </c>
      <c r="F25" s="14">
        <v>29951</v>
      </c>
      <c r="G25" s="14">
        <v>45612</v>
      </c>
      <c r="H25" s="14">
        <v>41526</v>
      </c>
      <c r="I25" s="14">
        <v>28092</v>
      </c>
      <c r="J25" s="14">
        <v>24127</v>
      </c>
      <c r="K25" s="14">
        <v>22842</v>
      </c>
      <c r="L25" s="14">
        <v>8047</v>
      </c>
      <c r="M25" s="14">
        <v>3776</v>
      </c>
      <c r="N25" s="12">
        <f t="shared" si="7"/>
        <v>312317</v>
      </c>
    </row>
    <row r="26" spans="1:14" ht="18.75" customHeight="1">
      <c r="A26" s="13" t="s">
        <v>19</v>
      </c>
      <c r="B26" s="14">
        <v>21469</v>
      </c>
      <c r="C26" s="14">
        <v>18272</v>
      </c>
      <c r="D26" s="14">
        <v>16399</v>
      </c>
      <c r="E26" s="14">
        <v>4803</v>
      </c>
      <c r="F26" s="14">
        <v>16848</v>
      </c>
      <c r="G26" s="14">
        <v>25656</v>
      </c>
      <c r="H26" s="14">
        <v>23359</v>
      </c>
      <c r="I26" s="14">
        <v>15801</v>
      </c>
      <c r="J26" s="14">
        <v>13571</v>
      </c>
      <c r="K26" s="14">
        <v>12848</v>
      </c>
      <c r="L26" s="14">
        <v>4526</v>
      </c>
      <c r="M26" s="14">
        <v>2124</v>
      </c>
      <c r="N26" s="12">
        <f t="shared" si="7"/>
        <v>175676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898712.37</v>
      </c>
      <c r="C37" s="29">
        <f>ROUND(+C7*C35,2)</f>
        <v>673353.38</v>
      </c>
      <c r="D37" s="29">
        <f>ROUND(+D7*D35,2)</f>
        <v>593098.56</v>
      </c>
      <c r="E37" s="29">
        <f>ROUND(+E7*E35,2)</f>
        <v>178056.47</v>
      </c>
      <c r="F37" s="29">
        <f aca="true" t="shared" si="11" ref="F37:M37">ROUND(+F7*F35,2)</f>
        <v>575079.55</v>
      </c>
      <c r="G37" s="29">
        <f t="shared" si="11"/>
        <v>751183.97</v>
      </c>
      <c r="H37" s="29">
        <f t="shared" si="11"/>
        <v>841457.93</v>
      </c>
      <c r="I37" s="29">
        <f t="shared" si="11"/>
        <v>707425.75</v>
      </c>
      <c r="J37" s="29">
        <f t="shared" si="11"/>
        <v>591836.46</v>
      </c>
      <c r="K37" s="29">
        <f t="shared" si="11"/>
        <v>683183.74</v>
      </c>
      <c r="L37" s="29">
        <f t="shared" si="11"/>
        <v>354924.99</v>
      </c>
      <c r="M37" s="29">
        <f t="shared" si="11"/>
        <v>210002.99</v>
      </c>
      <c r="N37" s="29">
        <f>SUM(B37:M37)</f>
        <v>7058316.16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-97200</v>
      </c>
      <c r="C39" s="30">
        <f>+C40+C43+C50</f>
        <v>-102470</v>
      </c>
      <c r="D39" s="30">
        <f>+D40+D43+D50</f>
        <v>-53859</v>
      </c>
      <c r="E39" s="30">
        <f>+E40+E43+E50</f>
        <v>-15432</v>
      </c>
      <c r="F39" s="30">
        <f aca="true" t="shared" si="12" ref="F39:M39">+F40+F43+F50</f>
        <v>-44299</v>
      </c>
      <c r="G39" s="30">
        <f t="shared" si="12"/>
        <v>-82872</v>
      </c>
      <c r="H39" s="30">
        <f t="shared" si="12"/>
        <v>-110435</v>
      </c>
      <c r="I39" s="30">
        <f t="shared" si="12"/>
        <v>-51228</v>
      </c>
      <c r="J39" s="30">
        <f t="shared" si="12"/>
        <v>-67259</v>
      </c>
      <c r="K39" s="30">
        <f t="shared" si="12"/>
        <v>-51442</v>
      </c>
      <c r="L39" s="30">
        <f t="shared" si="12"/>
        <v>-40698</v>
      </c>
      <c r="M39" s="30">
        <f t="shared" si="12"/>
        <v>-24528</v>
      </c>
      <c r="N39" s="30">
        <f>+N40+N43+N50</f>
        <v>-741722</v>
      </c>
      <c r="P39" s="42"/>
    </row>
    <row r="40" spans="1:16" ht="18.75" customHeight="1">
      <c r="A40" s="17" t="s">
        <v>70</v>
      </c>
      <c r="B40" s="31">
        <f>B41+B42</f>
        <v>-90450</v>
      </c>
      <c r="C40" s="31">
        <f>C41+C42</f>
        <v>-89220</v>
      </c>
      <c r="D40" s="31">
        <f>D41+D42</f>
        <v>-53859</v>
      </c>
      <c r="E40" s="31">
        <f>E41+E42</f>
        <v>-15432</v>
      </c>
      <c r="F40" s="31">
        <f aca="true" t="shared" si="13" ref="F40:M40">F41+F42</f>
        <v>-44049</v>
      </c>
      <c r="G40" s="31">
        <f t="shared" si="13"/>
        <v>-82872</v>
      </c>
      <c r="H40" s="31">
        <f t="shared" si="13"/>
        <v>-108435</v>
      </c>
      <c r="I40" s="31">
        <f t="shared" si="13"/>
        <v>-51228</v>
      </c>
      <c r="J40" s="31">
        <f t="shared" si="13"/>
        <v>-66009</v>
      </c>
      <c r="K40" s="31">
        <f t="shared" si="13"/>
        <v>-51192</v>
      </c>
      <c r="L40" s="31">
        <f t="shared" si="13"/>
        <v>-40698</v>
      </c>
      <c r="M40" s="31">
        <f t="shared" si="13"/>
        <v>-24528</v>
      </c>
      <c r="N40" s="30">
        <f aca="true" t="shared" si="14" ref="N40:N50">SUM(B40:M40)</f>
        <v>-717972</v>
      </c>
      <c r="P40" s="42"/>
    </row>
    <row r="41" spans="1:16" ht="18.75" customHeight="1">
      <c r="A41" s="13" t="s">
        <v>67</v>
      </c>
      <c r="B41" s="20">
        <f>ROUND(-B9*$D$3,2)</f>
        <v>-90450</v>
      </c>
      <c r="C41" s="20">
        <f>ROUND(-C9*$D$3,2)</f>
        <v>-89220</v>
      </c>
      <c r="D41" s="20">
        <f>ROUND(-D9*$D$3,2)</f>
        <v>-53859</v>
      </c>
      <c r="E41" s="20">
        <f>ROUND(-E9*$D$3,2)</f>
        <v>-15432</v>
      </c>
      <c r="F41" s="20">
        <f aca="true" t="shared" si="15" ref="F41:M41">ROUND(-F9*$D$3,2)</f>
        <v>-44049</v>
      </c>
      <c r="G41" s="20">
        <f t="shared" si="15"/>
        <v>-82872</v>
      </c>
      <c r="H41" s="20">
        <f t="shared" si="15"/>
        <v>-108435</v>
      </c>
      <c r="I41" s="20">
        <f t="shared" si="15"/>
        <v>-51228</v>
      </c>
      <c r="J41" s="20">
        <f t="shared" si="15"/>
        <v>-66009</v>
      </c>
      <c r="K41" s="20">
        <f t="shared" si="15"/>
        <v>-51192</v>
      </c>
      <c r="L41" s="20">
        <f t="shared" si="15"/>
        <v>-40698</v>
      </c>
      <c r="M41" s="20">
        <f t="shared" si="15"/>
        <v>-24528</v>
      </c>
      <c r="N41" s="56">
        <f t="shared" si="14"/>
        <v>-717972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-6750</v>
      </c>
      <c r="C43" s="31">
        <f>SUM(C44:C48)</f>
        <v>-13250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-250</v>
      </c>
      <c r="G43" s="31">
        <f t="shared" si="17"/>
        <v>0</v>
      </c>
      <c r="H43" s="31">
        <f t="shared" si="17"/>
        <v>-2000</v>
      </c>
      <c r="I43" s="31">
        <f t="shared" si="17"/>
        <v>0</v>
      </c>
      <c r="J43" s="31">
        <f t="shared" si="17"/>
        <v>-1250</v>
      </c>
      <c r="K43" s="31">
        <f t="shared" si="17"/>
        <v>-250</v>
      </c>
      <c r="L43" s="31">
        <f t="shared" si="17"/>
        <v>0</v>
      </c>
      <c r="M43" s="31">
        <f t="shared" si="17"/>
        <v>0</v>
      </c>
      <c r="N43" s="31">
        <f>SUM(N44:N48)</f>
        <v>-23750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-6750</v>
      </c>
      <c r="C46" s="27">
        <v>-13250</v>
      </c>
      <c r="D46" s="27">
        <v>0</v>
      </c>
      <c r="E46" s="27">
        <v>0</v>
      </c>
      <c r="F46" s="27">
        <v>-250</v>
      </c>
      <c r="G46" s="27">
        <v>0</v>
      </c>
      <c r="H46" s="27">
        <v>-2000</v>
      </c>
      <c r="I46" s="27">
        <v>0</v>
      </c>
      <c r="J46" s="27">
        <v>-1250</v>
      </c>
      <c r="K46" s="27">
        <v>-250</v>
      </c>
      <c r="L46" s="27">
        <v>0</v>
      </c>
      <c r="M46" s="27">
        <v>0</v>
      </c>
      <c r="N46" s="27">
        <f t="shared" si="14"/>
        <v>-23750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801512.37</v>
      </c>
      <c r="C52" s="34">
        <f aca="true" t="shared" si="18" ref="C52:M52">+C37+C39</f>
        <v>570883.38</v>
      </c>
      <c r="D52" s="34">
        <f t="shared" si="18"/>
        <v>539239.56</v>
      </c>
      <c r="E52" s="34">
        <f t="shared" si="18"/>
        <v>162624.47</v>
      </c>
      <c r="F52" s="34">
        <f t="shared" si="18"/>
        <v>530780.55</v>
      </c>
      <c r="G52" s="34">
        <f t="shared" si="18"/>
        <v>668311.97</v>
      </c>
      <c r="H52" s="34">
        <f t="shared" si="18"/>
        <v>731022.93</v>
      </c>
      <c r="I52" s="34">
        <f t="shared" si="18"/>
        <v>656197.75</v>
      </c>
      <c r="J52" s="34">
        <f t="shared" si="18"/>
        <v>524577.46</v>
      </c>
      <c r="K52" s="34">
        <f t="shared" si="18"/>
        <v>631741.74</v>
      </c>
      <c r="L52" s="34">
        <f t="shared" si="18"/>
        <v>314226.99</v>
      </c>
      <c r="M52" s="34">
        <f t="shared" si="18"/>
        <v>185474.99</v>
      </c>
      <c r="N52" s="34">
        <f>SUM(B52:M52)</f>
        <v>6316594.160000001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6316594.15</v>
      </c>
      <c r="P55" s="42"/>
    </row>
    <row r="56" spans="1:14" ht="18.75" customHeight="1">
      <c r="A56" s="17" t="s">
        <v>80</v>
      </c>
      <c r="B56" s="44">
        <v>117902.9</v>
      </c>
      <c r="C56" s="44">
        <v>87881.06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205783.96</v>
      </c>
    </row>
    <row r="57" spans="1:14" ht="18.75" customHeight="1">
      <c r="A57" s="17" t="s">
        <v>81</v>
      </c>
      <c r="B57" s="44">
        <v>300332.67</v>
      </c>
      <c r="C57" s="44">
        <v>208389.91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508722.57999999996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539239.56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539239.56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145079.57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145079.57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75234.44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75234.44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191101.12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191101.12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293685.96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293685.96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119912.08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119912.08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210558.83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210558.83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339643.92</v>
      </c>
      <c r="K65" s="43">
        <v>0</v>
      </c>
      <c r="L65" s="43">
        <v>0</v>
      </c>
      <c r="M65" s="43">
        <v>0</v>
      </c>
      <c r="N65" s="34">
        <f t="shared" si="19"/>
        <v>339643.92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242616.1</v>
      </c>
      <c r="L66" s="43">
        <v>0</v>
      </c>
      <c r="M66" s="43">
        <v>0</v>
      </c>
      <c r="N66" s="31">
        <f t="shared" si="19"/>
        <v>242616.1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110388.56</v>
      </c>
      <c r="M67" s="43">
        <v>0</v>
      </c>
      <c r="N67" s="34">
        <f t="shared" si="19"/>
        <v>110388.56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185474.99</v>
      </c>
      <c r="N68" s="31">
        <f t="shared" si="19"/>
        <v>185474.99</v>
      </c>
    </row>
    <row r="69" spans="1:14" ht="18.75" customHeight="1">
      <c r="A69" s="40" t="s">
        <v>92</v>
      </c>
      <c r="B69" s="38">
        <v>383276.81</v>
      </c>
      <c r="C69" s="38">
        <v>274612.4</v>
      </c>
      <c r="D69" s="43">
        <v>0</v>
      </c>
      <c r="E69" s="38">
        <v>17544.9</v>
      </c>
      <c r="F69" s="38">
        <v>455546.11</v>
      </c>
      <c r="G69" s="38">
        <v>477210.85</v>
      </c>
      <c r="H69" s="38">
        <v>317424.88</v>
      </c>
      <c r="I69" s="38">
        <v>445638.92</v>
      </c>
      <c r="J69" s="38">
        <v>184933.54</v>
      </c>
      <c r="K69" s="38">
        <v>389125.64</v>
      </c>
      <c r="L69" s="38">
        <v>203838.43</v>
      </c>
      <c r="M69" s="43">
        <v>0</v>
      </c>
      <c r="N69" s="38">
        <f>SUM(B69:M69)</f>
        <v>3149152.48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1.944595446766582</v>
      </c>
      <c r="C73" s="54">
        <v>1.9321305023104158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1.694000009527235</v>
      </c>
      <c r="C74" s="54">
        <v>1.5945999905618402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1.5791999872193925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1.95660000219773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1.8175999936787877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1.4483000042416507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1.7019298026089407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1.620599977657664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1.64189999953581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1.7678999994824527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2.09979997396881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2.0889999801050454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2014-10-02T19:42:32Z</dcterms:modified>
  <cp:category/>
  <cp:version/>
  <cp:contentType/>
  <cp:contentStatus/>
</cp:coreProperties>
</file>