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<sst xmlns="http://schemas.openxmlformats.org/spreadsheetml/2006/main" count="100" uniqueCount="98">
  <si>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</si>
  <si>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</si>
  <si>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</si>
  <si>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</si>
  <si>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</si>
  <si>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</si>
  <si>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</si>
  <si>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</si>
  <si>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</si>
  <si>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</si>
  <si>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</si>
  <si>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</si>
  <si>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</si>
  <si>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</si>
  <si>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</si>
  <si>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</si>
  <si>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</si>
  <si>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</si>
  <si>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</si>
  <si>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</si>
  <si>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</si>
  <si>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</si>
  <si>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</si>
  <si>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</si>
  <si>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</si>
  <si>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</si>
  <si>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</si>
  <si>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</si>
  <si>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</si>
  <si>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</si>
  <si>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</si>
  <si>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</si>
  <si>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</si>
  <si>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</si>
  <si>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</si>
  <si>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</si>
  <si>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</si>
  <si>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</si>
  <si>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</si>
  <si>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</si>
  <si>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</si>
  <si>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</si>
  <si>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</si>
  <si>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</si>
  <si>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</si>
  <si>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</si>
  <si>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</si>
  <si>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</si>
  <si>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</si>
  <si>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</si>
  <si>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</si>
  <si>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</si>
  <si>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</si>
  <si>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</si>
  <si>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</si>
  <si>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</si>
  <si>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</si>
  <si>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</si>
  <si>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</si>
  <si>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</si>
  <si>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</si>
  <si>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</si>
  <si>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</si>
  <si>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</si>
  <si>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</si>
  <si>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</si>
  <si>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</si>
  <si>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</si>
  <si>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</si>
  <si>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</si>
  <si>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</si>
  <si>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</si>
  <si>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</si>
  <si>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</si>
  <si>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</si>
  <si>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</si>
  <si>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</si>
  <si>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</si>
  <si>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</si>
  <si>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</si>
  <si>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</si>
  <si>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</si>
  <si>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</si>
  <si>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</si>
  <si>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</si>
  <si>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</si>
  <si>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</si>
  <si>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</si>
  <si>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</si>
  <si>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</si>
  <si>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</si>
  <si>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</si>
  <si>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</si>
  <si>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</si>
  <si>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</si>
  <si>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</si>
  <si>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</si>
  <si>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22/09/14 - VENCIMENTO 29/09/14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</si>
</sst>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497686</v>
      </c>
      <c r="C7" s="10">
        <f>C8+C20+C24</f>
        <v>393216</v>
      </c>
      <c r="D7" s="10">
        <f>D8+D20+D24</f>
        <v>373144</v>
      </c>
      <c r="E7" s="10">
        <f>E8+E20+E24</f>
        <v>87816</v>
      </c>
      <c r="F7" s="10">
        <f aca="true" t="shared" si="0" ref="F7:M7">F8+F20+F24</f>
        <v>310729</v>
      </c>
      <c r="G7" s="10">
        <f t="shared" si="0"/>
        <v>506904</v>
      </c>
      <c r="H7" s="10">
        <f t="shared" si="0"/>
        <v>496342</v>
      </c>
      <c r="I7" s="10">
        <f t="shared" si="0"/>
        <v>422262</v>
      </c>
      <c r="J7" s="10">
        <f t="shared" si="0"/>
        <v>314427</v>
      </c>
      <c r="K7" s="10">
        <f t="shared" si="0"/>
        <v>378605</v>
      </c>
      <c r="L7" s="10">
        <f t="shared" si="0"/>
        <v>167638</v>
      </c>
      <c r="M7" s="10">
        <f t="shared" si="0"/>
        <v>98661</v>
      </c>
      <c r="N7" s="10">
        <f>+N8+N20+N24</f>
        <v>4047430</v>
      </c>
      <c r="P7" s="41"/>
    </row>
    <row r="8" spans="1:14" ht="18.75" customHeight="1">
      <c r="A8" s="11" t="s">
        <v>34</v>
      </c>
      <c r="B8" s="12">
        <f>+B9+B12+B16</f>
        <v>279905</v>
      </c>
      <c r="C8" s="12">
        <f>+C9+C12+C16</f>
        <v>233712</v>
      </c>
      <c r="D8" s="12">
        <f>+D9+D12+D16</f>
        <v>234272</v>
      </c>
      <c r="E8" s="12">
        <f>+E9+E12+E16</f>
        <v>52627</v>
      </c>
      <c r="F8" s="12">
        <f aca="true" t="shared" si="1" ref="F8:M8">+F9+F12+F16</f>
        <v>183736</v>
      </c>
      <c r="G8" s="12">
        <f t="shared" si="1"/>
        <v>305113</v>
      </c>
      <c r="H8" s="12">
        <f t="shared" si="1"/>
        <v>284832</v>
      </c>
      <c r="I8" s="12">
        <f t="shared" si="1"/>
        <v>244090</v>
      </c>
      <c r="J8" s="12">
        <f t="shared" si="1"/>
        <v>186893</v>
      </c>
      <c r="K8" s="12">
        <f t="shared" si="1"/>
        <v>204425</v>
      </c>
      <c r="L8" s="12">
        <f t="shared" si="1"/>
        <v>100109</v>
      </c>
      <c r="M8" s="12">
        <f t="shared" si="1"/>
        <v>62328</v>
      </c>
      <c r="N8" s="12">
        <f>SUM(B8:M8)</f>
        <v>2372042</v>
      </c>
    </row>
    <row r="9" spans="1:14" ht="18.75" customHeight="1">
      <c r="A9" s="13" t="s">
        <v>7</v>
      </c>
      <c r="B9" s="14">
        <v>34125</v>
      </c>
      <c r="C9" s="14">
        <v>33503</v>
      </c>
      <c r="D9" s="14">
        <v>21254</v>
      </c>
      <c r="E9" s="14">
        <v>5910</v>
      </c>
      <c r="F9" s="14">
        <v>17074</v>
      </c>
      <c r="G9" s="14">
        <v>30978</v>
      </c>
      <c r="H9" s="14">
        <v>40726</v>
      </c>
      <c r="I9" s="14">
        <v>20318</v>
      </c>
      <c r="J9" s="14">
        <v>24547</v>
      </c>
      <c r="K9" s="14">
        <v>20028</v>
      </c>
      <c r="L9" s="14">
        <v>14631</v>
      </c>
      <c r="M9" s="14">
        <v>9107</v>
      </c>
      <c r="N9" s="12">
        <f aca="true" t="shared" si="2" ref="N9:N19">SUM(B9:M9)</f>
        <v>272201</v>
      </c>
    </row>
    <row r="10" spans="1:14" ht="18.75" customHeight="1">
      <c r="A10" s="15" t="s">
        <v>8</v>
      </c>
      <c r="B10" s="14">
        <f>+B9-B11</f>
        <v>34125</v>
      </c>
      <c r="C10" s="14">
        <f>+C9-C11</f>
        <v>33503</v>
      </c>
      <c r="D10" s="14">
        <f>+D9-D11</f>
        <v>21254</v>
      </c>
      <c r="E10" s="14">
        <f>+E9-E11</f>
        <v>5910</v>
      </c>
      <c r="F10" s="14">
        <f aca="true" t="shared" si="3" ref="F10:M10">+F9-F11</f>
        <v>17074</v>
      </c>
      <c r="G10" s="14">
        <f t="shared" si="3"/>
        <v>30978</v>
      </c>
      <c r="H10" s="14">
        <f t="shared" si="3"/>
        <v>40726</v>
      </c>
      <c r="I10" s="14">
        <f t="shared" si="3"/>
        <v>20318</v>
      </c>
      <c r="J10" s="14">
        <f t="shared" si="3"/>
        <v>24547</v>
      </c>
      <c r="K10" s="14">
        <f t="shared" si="3"/>
        <v>20028</v>
      </c>
      <c r="L10" s="14">
        <f t="shared" si="3"/>
        <v>14631</v>
      </c>
      <c r="M10" s="14">
        <f t="shared" si="3"/>
        <v>9107</v>
      </c>
      <c r="N10" s="12">
        <f t="shared" si="2"/>
        <v>272201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236729</v>
      </c>
      <c r="C12" s="14">
        <f>C13+C14+C15</f>
        <v>192492</v>
      </c>
      <c r="D12" s="14">
        <f>D13+D14+D15</f>
        <v>207548</v>
      </c>
      <c r="E12" s="14">
        <f>E13+E14+E15</f>
        <v>45335</v>
      </c>
      <c r="F12" s="14">
        <f aca="true" t="shared" si="4" ref="F12:M12">F13+F14+F15</f>
        <v>160249</v>
      </c>
      <c r="G12" s="14">
        <f t="shared" si="4"/>
        <v>264136</v>
      </c>
      <c r="H12" s="14">
        <f t="shared" si="4"/>
        <v>235799</v>
      </c>
      <c r="I12" s="14">
        <f t="shared" si="4"/>
        <v>217344</v>
      </c>
      <c r="J12" s="14">
        <f t="shared" si="4"/>
        <v>157155</v>
      </c>
      <c r="K12" s="14">
        <f t="shared" si="4"/>
        <v>178164</v>
      </c>
      <c r="L12" s="14">
        <f t="shared" si="4"/>
        <v>83151</v>
      </c>
      <c r="M12" s="14">
        <f t="shared" si="4"/>
        <v>52073</v>
      </c>
      <c r="N12" s="12">
        <f t="shared" si="2"/>
        <v>2030175</v>
      </c>
    </row>
    <row r="13" spans="1:14" ht="18.75" customHeight="1">
      <c r="A13" s="15" t="s">
        <v>10</v>
      </c>
      <c r="B13" s="14">
        <v>106723</v>
      </c>
      <c r="C13" s="14">
        <v>88015</v>
      </c>
      <c r="D13" s="14">
        <v>95139</v>
      </c>
      <c r="E13" s="14">
        <v>20603</v>
      </c>
      <c r="F13" s="14">
        <v>71368</v>
      </c>
      <c r="G13" s="14">
        <v>120494</v>
      </c>
      <c r="H13" s="14">
        <v>112446</v>
      </c>
      <c r="I13" s="14">
        <v>103376</v>
      </c>
      <c r="J13" s="14">
        <v>72064</v>
      </c>
      <c r="K13" s="14">
        <v>81926</v>
      </c>
      <c r="L13" s="14">
        <v>38703</v>
      </c>
      <c r="M13" s="14">
        <v>23667</v>
      </c>
      <c r="N13" s="12">
        <f t="shared" si="2"/>
        <v>934524</v>
      </c>
    </row>
    <row r="14" spans="1:14" ht="18.75" customHeight="1">
      <c r="A14" s="15" t="s">
        <v>11</v>
      </c>
      <c r="B14" s="14">
        <v>100624</v>
      </c>
      <c r="C14" s="14">
        <v>77662</v>
      </c>
      <c r="D14" s="14">
        <v>91864</v>
      </c>
      <c r="E14" s="14">
        <v>18791</v>
      </c>
      <c r="F14" s="14">
        <v>67307</v>
      </c>
      <c r="G14" s="14">
        <v>108808</v>
      </c>
      <c r="H14" s="14">
        <v>94963</v>
      </c>
      <c r="I14" s="14">
        <v>91186</v>
      </c>
      <c r="J14" s="14">
        <v>66206</v>
      </c>
      <c r="K14" s="14">
        <v>75279</v>
      </c>
      <c r="L14" s="14">
        <v>36073</v>
      </c>
      <c r="M14" s="14">
        <v>23377</v>
      </c>
      <c r="N14" s="12">
        <f t="shared" si="2"/>
        <v>852140</v>
      </c>
    </row>
    <row r="15" spans="1:14" ht="18.75" customHeight="1">
      <c r="A15" s="15" t="s">
        <v>12</v>
      </c>
      <c r="B15" s="14">
        <v>29382</v>
      </c>
      <c r="C15" s="14">
        <v>26815</v>
      </c>
      <c r="D15" s="14">
        <v>20545</v>
      </c>
      <c r="E15" s="14">
        <v>5941</v>
      </c>
      <c r="F15" s="14">
        <v>21574</v>
      </c>
      <c r="G15" s="14">
        <v>34834</v>
      </c>
      <c r="H15" s="14">
        <v>28390</v>
      </c>
      <c r="I15" s="14">
        <v>22782</v>
      </c>
      <c r="J15" s="14">
        <v>18885</v>
      </c>
      <c r="K15" s="14">
        <v>20959</v>
      </c>
      <c r="L15" s="14">
        <v>8375</v>
      </c>
      <c r="M15" s="14">
        <v>5029</v>
      </c>
      <c r="N15" s="12">
        <f t="shared" si="2"/>
        <v>243511</v>
      </c>
    </row>
    <row r="16" spans="1:14" ht="18.75" customHeight="1">
      <c r="A16" s="16" t="s">
        <v>33</v>
      </c>
      <c r="B16" s="14">
        <f>B17+B18+B19</f>
        <v>9051</v>
      </c>
      <c r="C16" s="14">
        <f>C17+C18+C19</f>
        <v>7717</v>
      </c>
      <c r="D16" s="14">
        <f>D17+D18+D19</f>
        <v>5470</v>
      </c>
      <c r="E16" s="14">
        <f>E17+E18+E19</f>
        <v>1382</v>
      </c>
      <c r="F16" s="14">
        <f aca="true" t="shared" si="5" ref="F16:M16">F17+F18+F19</f>
        <v>6413</v>
      </c>
      <c r="G16" s="14">
        <f t="shared" si="5"/>
        <v>9999</v>
      </c>
      <c r="H16" s="14">
        <f t="shared" si="5"/>
        <v>8307</v>
      </c>
      <c r="I16" s="14">
        <f t="shared" si="5"/>
        <v>6428</v>
      </c>
      <c r="J16" s="14">
        <f t="shared" si="5"/>
        <v>5191</v>
      </c>
      <c r="K16" s="14">
        <f t="shared" si="5"/>
        <v>6233</v>
      </c>
      <c r="L16" s="14">
        <f t="shared" si="5"/>
        <v>2327</v>
      </c>
      <c r="M16" s="14">
        <f t="shared" si="5"/>
        <v>1148</v>
      </c>
      <c r="N16" s="12">
        <f t="shared" si="2"/>
        <v>69666</v>
      </c>
    </row>
    <row r="17" spans="1:14" ht="18.75" customHeight="1">
      <c r="A17" s="15" t="s">
        <v>30</v>
      </c>
      <c r="B17" s="14">
        <v>3169</v>
      </c>
      <c r="C17" s="14">
        <v>2581</v>
      </c>
      <c r="D17" s="14">
        <v>1902</v>
      </c>
      <c r="E17" s="14">
        <v>454</v>
      </c>
      <c r="F17" s="14">
        <v>1943</v>
      </c>
      <c r="G17" s="14">
        <v>3529</v>
      </c>
      <c r="H17" s="14">
        <v>3056</v>
      </c>
      <c r="I17" s="14">
        <v>2440</v>
      </c>
      <c r="J17" s="14">
        <v>2043</v>
      </c>
      <c r="K17" s="14">
        <v>2553</v>
      </c>
      <c r="L17" s="14">
        <v>976</v>
      </c>
      <c r="M17" s="14">
        <v>484</v>
      </c>
      <c r="N17" s="12">
        <f t="shared" si="2"/>
        <v>25130</v>
      </c>
    </row>
    <row r="18" spans="1:14" ht="18.75" customHeight="1">
      <c r="A18" s="15" t="s">
        <v>31</v>
      </c>
      <c r="B18" s="14">
        <v>205</v>
      </c>
      <c r="C18" s="14">
        <v>224</v>
      </c>
      <c r="D18" s="14">
        <v>189</v>
      </c>
      <c r="E18" s="14">
        <v>29</v>
      </c>
      <c r="F18" s="14">
        <v>130</v>
      </c>
      <c r="G18" s="14">
        <v>282</v>
      </c>
      <c r="H18" s="14">
        <v>269</v>
      </c>
      <c r="I18" s="14">
        <v>171</v>
      </c>
      <c r="J18" s="14">
        <v>113</v>
      </c>
      <c r="K18" s="14">
        <v>199</v>
      </c>
      <c r="L18" s="14">
        <v>83</v>
      </c>
      <c r="M18" s="14">
        <v>41</v>
      </c>
      <c r="N18" s="12">
        <f t="shared" si="2"/>
        <v>1935</v>
      </c>
    </row>
    <row r="19" spans="1:14" ht="18.75" customHeight="1">
      <c r="A19" s="15" t="s">
        <v>32</v>
      </c>
      <c r="B19" s="14">
        <v>5677</v>
      </c>
      <c r="C19" s="14">
        <v>4912</v>
      </c>
      <c r="D19" s="14">
        <v>3379</v>
      </c>
      <c r="E19" s="14">
        <v>899</v>
      </c>
      <c r="F19" s="14">
        <v>4340</v>
      </c>
      <c r="G19" s="14">
        <v>6188</v>
      </c>
      <c r="H19" s="14">
        <v>4982</v>
      </c>
      <c r="I19" s="14">
        <v>3817</v>
      </c>
      <c r="J19" s="14">
        <v>3035</v>
      </c>
      <c r="K19" s="14">
        <v>3481</v>
      </c>
      <c r="L19" s="14">
        <v>1268</v>
      </c>
      <c r="M19" s="14">
        <v>623</v>
      </c>
      <c r="N19" s="12">
        <f t="shared" si="2"/>
        <v>42601</v>
      </c>
    </row>
    <row r="20" spans="1:14" ht="18.75" customHeight="1">
      <c r="A20" s="17" t="s">
        <v>13</v>
      </c>
      <c r="B20" s="18">
        <f>B21+B22+B23</f>
        <v>161463</v>
      </c>
      <c r="C20" s="18">
        <f>C21+C22+C23</f>
        <v>109396</v>
      </c>
      <c r="D20" s="18">
        <f>D21+D22+D23</f>
        <v>93018</v>
      </c>
      <c r="E20" s="18">
        <f>E21+E22+E23</f>
        <v>22098</v>
      </c>
      <c r="F20" s="18">
        <f aca="true" t="shared" si="6" ref="F20:M20">F21+F22+F23</f>
        <v>81140</v>
      </c>
      <c r="G20" s="18">
        <f t="shared" si="6"/>
        <v>131623</v>
      </c>
      <c r="H20" s="18">
        <f t="shared" si="6"/>
        <v>145919</v>
      </c>
      <c r="I20" s="18">
        <f t="shared" si="6"/>
        <v>134911</v>
      </c>
      <c r="J20" s="18">
        <f t="shared" si="6"/>
        <v>90383</v>
      </c>
      <c r="K20" s="18">
        <f t="shared" si="6"/>
        <v>139738</v>
      </c>
      <c r="L20" s="18">
        <f t="shared" si="6"/>
        <v>55218</v>
      </c>
      <c r="M20" s="18">
        <f t="shared" si="6"/>
        <v>30516</v>
      </c>
      <c r="N20" s="12">
        <f aca="true" t="shared" si="7" ref="N20:N26">SUM(B20:M20)</f>
        <v>1195423</v>
      </c>
    </row>
    <row r="21" spans="1:14" ht="18.75" customHeight="1">
      <c r="A21" s="13" t="s">
        <v>14</v>
      </c>
      <c r="B21" s="14">
        <v>83365</v>
      </c>
      <c r="C21" s="14">
        <v>59858</v>
      </c>
      <c r="D21" s="14">
        <v>51641</v>
      </c>
      <c r="E21" s="14">
        <v>12163</v>
      </c>
      <c r="F21" s="14">
        <v>43500</v>
      </c>
      <c r="G21" s="14">
        <v>73432</v>
      </c>
      <c r="H21" s="14">
        <v>82302</v>
      </c>
      <c r="I21" s="14">
        <v>73692</v>
      </c>
      <c r="J21" s="14">
        <v>48633</v>
      </c>
      <c r="K21" s="14">
        <v>72793</v>
      </c>
      <c r="L21" s="14">
        <v>29334</v>
      </c>
      <c r="M21" s="14">
        <v>15968</v>
      </c>
      <c r="N21" s="12">
        <f t="shared" si="7"/>
        <v>646681</v>
      </c>
    </row>
    <row r="22" spans="1:14" ht="18.75" customHeight="1">
      <c r="A22" s="13" t="s">
        <v>15</v>
      </c>
      <c r="B22" s="14">
        <v>61374</v>
      </c>
      <c r="C22" s="14">
        <v>37362</v>
      </c>
      <c r="D22" s="14">
        <v>32344</v>
      </c>
      <c r="E22" s="14">
        <v>7414</v>
      </c>
      <c r="F22" s="14">
        <v>27960</v>
      </c>
      <c r="G22" s="14">
        <v>43284</v>
      </c>
      <c r="H22" s="14">
        <v>49811</v>
      </c>
      <c r="I22" s="14">
        <v>48443</v>
      </c>
      <c r="J22" s="14">
        <v>32917</v>
      </c>
      <c r="K22" s="14">
        <v>54134</v>
      </c>
      <c r="L22" s="14">
        <v>21370</v>
      </c>
      <c r="M22" s="14">
        <v>12197</v>
      </c>
      <c r="N22" s="12">
        <f t="shared" si="7"/>
        <v>428610</v>
      </c>
    </row>
    <row r="23" spans="1:14" ht="18.75" customHeight="1">
      <c r="A23" s="13" t="s">
        <v>16</v>
      </c>
      <c r="B23" s="14">
        <v>16724</v>
      </c>
      <c r="C23" s="14">
        <v>12176</v>
      </c>
      <c r="D23" s="14">
        <v>9033</v>
      </c>
      <c r="E23" s="14">
        <v>2521</v>
      </c>
      <c r="F23" s="14">
        <v>9680</v>
      </c>
      <c r="G23" s="14">
        <v>14907</v>
      </c>
      <c r="H23" s="14">
        <v>13806</v>
      </c>
      <c r="I23" s="14">
        <v>12776</v>
      </c>
      <c r="J23" s="14">
        <v>8833</v>
      </c>
      <c r="K23" s="14">
        <v>12811</v>
      </c>
      <c r="L23" s="14">
        <v>4514</v>
      </c>
      <c r="M23" s="14">
        <v>2351</v>
      </c>
      <c r="N23" s="12">
        <f t="shared" si="7"/>
        <v>120132</v>
      </c>
    </row>
    <row r="24" spans="1:14" ht="18.75" customHeight="1">
      <c r="A24" s="17" t="s">
        <v>17</v>
      </c>
      <c r="B24" s="14">
        <f>B25+B26</f>
        <v>56318</v>
      </c>
      <c r="C24" s="14">
        <f>C25+C26</f>
        <v>50108</v>
      </c>
      <c r="D24" s="14">
        <f>D25+D26</f>
        <v>45854</v>
      </c>
      <c r="E24" s="14">
        <f>E25+E26</f>
        <v>13091</v>
      </c>
      <c r="F24" s="14">
        <f aca="true" t="shared" si="8" ref="F24:M24">F25+F26</f>
        <v>45853</v>
      </c>
      <c r="G24" s="14">
        <f t="shared" si="8"/>
        <v>70168</v>
      </c>
      <c r="H24" s="14">
        <f t="shared" si="8"/>
        <v>65591</v>
      </c>
      <c r="I24" s="14">
        <f t="shared" si="8"/>
        <v>43261</v>
      </c>
      <c r="J24" s="14">
        <f t="shared" si="8"/>
        <v>37151</v>
      </c>
      <c r="K24" s="14">
        <f t="shared" si="8"/>
        <v>34442</v>
      </c>
      <c r="L24" s="14">
        <f t="shared" si="8"/>
        <v>12311</v>
      </c>
      <c r="M24" s="14">
        <f t="shared" si="8"/>
        <v>5817</v>
      </c>
      <c r="N24" s="12">
        <f t="shared" si="7"/>
        <v>479965</v>
      </c>
    </row>
    <row r="25" spans="1:14" ht="18.75" customHeight="1">
      <c r="A25" s="13" t="s">
        <v>18</v>
      </c>
      <c r="B25" s="14">
        <v>36044</v>
      </c>
      <c r="C25" s="14">
        <v>32069</v>
      </c>
      <c r="D25" s="14">
        <v>29347</v>
      </c>
      <c r="E25" s="14">
        <v>8378</v>
      </c>
      <c r="F25" s="14">
        <v>29346</v>
      </c>
      <c r="G25" s="14">
        <v>44908</v>
      </c>
      <c r="H25" s="14">
        <v>41978</v>
      </c>
      <c r="I25" s="14">
        <v>27687</v>
      </c>
      <c r="J25" s="14">
        <v>23777</v>
      </c>
      <c r="K25" s="14">
        <v>22043</v>
      </c>
      <c r="L25" s="14">
        <v>7879</v>
      </c>
      <c r="M25" s="14">
        <v>3723</v>
      </c>
      <c r="N25" s="12">
        <f t="shared" si="7"/>
        <v>307179</v>
      </c>
    </row>
    <row r="26" spans="1:14" ht="18.75" customHeight="1">
      <c r="A26" s="13" t="s">
        <v>19</v>
      </c>
      <c r="B26" s="14">
        <v>20274</v>
      </c>
      <c r="C26" s="14">
        <v>18039</v>
      </c>
      <c r="D26" s="14">
        <v>16507</v>
      </c>
      <c r="E26" s="14">
        <v>4713</v>
      </c>
      <c r="F26" s="14">
        <v>16507</v>
      </c>
      <c r="G26" s="14">
        <v>25260</v>
      </c>
      <c r="H26" s="14">
        <v>23613</v>
      </c>
      <c r="I26" s="14">
        <v>15574</v>
      </c>
      <c r="J26" s="14">
        <v>13374</v>
      </c>
      <c r="K26" s="14">
        <v>12399</v>
      </c>
      <c r="L26" s="14">
        <v>4432</v>
      </c>
      <c r="M26" s="14">
        <v>2094</v>
      </c>
      <c r="N26" s="12">
        <f t="shared" si="7"/>
        <v>172786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866371.79</v>
      </c>
      <c r="C37" s="29">
        <f>ROUND(+C7*C35,2)</f>
        <v>661389.31</v>
      </c>
      <c r="D37" s="29">
        <f>ROUND(+D7*D35,2)</f>
        <v>589269</v>
      </c>
      <c r="E37" s="29">
        <f>ROUND(+E7*E35,2)</f>
        <v>171820.79</v>
      </c>
      <c r="F37" s="29">
        <f aca="true" t="shared" si="11" ref="F37:M37">ROUND(+F7*F35,2)</f>
        <v>564781.03</v>
      </c>
      <c r="G37" s="29">
        <f t="shared" si="11"/>
        <v>734149.06</v>
      </c>
      <c r="H37" s="29">
        <f t="shared" si="11"/>
        <v>835343.59</v>
      </c>
      <c r="I37" s="29">
        <f t="shared" si="11"/>
        <v>693311.98</v>
      </c>
      <c r="J37" s="29">
        <f t="shared" si="11"/>
        <v>581438.41</v>
      </c>
      <c r="K37" s="29">
        <f t="shared" si="11"/>
        <v>669335.78</v>
      </c>
      <c r="L37" s="29">
        <f t="shared" si="11"/>
        <v>352006.27</v>
      </c>
      <c r="M37" s="29">
        <f t="shared" si="11"/>
        <v>206102.83</v>
      </c>
      <c r="N37" s="29">
        <f>SUM(B37:M37)</f>
        <v>6925319.840000002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-109125</v>
      </c>
      <c r="C39" s="30">
        <f>+C40+C43+C50</f>
        <v>-113759</v>
      </c>
      <c r="D39" s="30">
        <f>+D40+D43+D50</f>
        <v>-63762</v>
      </c>
      <c r="E39" s="30">
        <f>+E40+E43+E50</f>
        <v>-17730</v>
      </c>
      <c r="F39" s="30">
        <f aca="true" t="shared" si="12" ref="F39:M39">+F40+F43+F50</f>
        <v>-51472</v>
      </c>
      <c r="G39" s="30">
        <f t="shared" si="12"/>
        <v>-92934</v>
      </c>
      <c r="H39" s="30">
        <f t="shared" si="12"/>
        <v>-124178</v>
      </c>
      <c r="I39" s="30">
        <f t="shared" si="12"/>
        <v>-60954</v>
      </c>
      <c r="J39" s="30">
        <f t="shared" si="12"/>
        <v>-74891</v>
      </c>
      <c r="K39" s="30">
        <f t="shared" si="12"/>
        <v>-60334</v>
      </c>
      <c r="L39" s="30">
        <f t="shared" si="12"/>
        <v>-43893</v>
      </c>
      <c r="M39" s="30">
        <f t="shared" si="12"/>
        <v>-27321</v>
      </c>
      <c r="N39" s="30">
        <f>+N40+N43+N50</f>
        <v>-840353</v>
      </c>
      <c r="P39" s="42"/>
    </row>
    <row r="40" spans="1:16" ht="18.75" customHeight="1">
      <c r="A40" s="17" t="s">
        <v>70</v>
      </c>
      <c r="B40" s="31">
        <f>B41+B42</f>
        <v>-102375</v>
      </c>
      <c r="C40" s="31">
        <f>C41+C42</f>
        <v>-100509</v>
      </c>
      <c r="D40" s="31">
        <f>D41+D42</f>
        <v>-63762</v>
      </c>
      <c r="E40" s="31">
        <f>E41+E42</f>
        <v>-17730</v>
      </c>
      <c r="F40" s="31">
        <f aca="true" t="shared" si="13" ref="F40:M40">F41+F42</f>
        <v>-51222</v>
      </c>
      <c r="G40" s="31">
        <f t="shared" si="13"/>
        <v>-92934</v>
      </c>
      <c r="H40" s="31">
        <f t="shared" si="13"/>
        <v>-122178</v>
      </c>
      <c r="I40" s="31">
        <f t="shared" si="13"/>
        <v>-60954</v>
      </c>
      <c r="J40" s="31">
        <f t="shared" si="13"/>
        <v>-73641</v>
      </c>
      <c r="K40" s="31">
        <f t="shared" si="13"/>
        <v>-60084</v>
      </c>
      <c r="L40" s="31">
        <f t="shared" si="13"/>
        <v>-43893</v>
      </c>
      <c r="M40" s="31">
        <f t="shared" si="13"/>
        <v>-27321</v>
      </c>
      <c r="N40" s="30">
        <f aca="true" t="shared" si="14" ref="N40:N50">SUM(B40:M40)</f>
        <v>-816603</v>
      </c>
      <c r="P40" s="42"/>
    </row>
    <row r="41" spans="1:16" ht="18.75" customHeight="1">
      <c r="A41" s="13" t="s">
        <v>67</v>
      </c>
      <c r="B41" s="20">
        <f>ROUND(-B9*$D$3,2)</f>
        <v>-102375</v>
      </c>
      <c r="C41" s="20">
        <f>ROUND(-C9*$D$3,2)</f>
        <v>-100509</v>
      </c>
      <c r="D41" s="20">
        <f>ROUND(-D9*$D$3,2)</f>
        <v>-63762</v>
      </c>
      <c r="E41" s="20">
        <f>ROUND(-E9*$D$3,2)</f>
        <v>-17730</v>
      </c>
      <c r="F41" s="20">
        <f aca="true" t="shared" si="15" ref="F41:M41">ROUND(-F9*$D$3,2)</f>
        <v>-51222</v>
      </c>
      <c r="G41" s="20">
        <f t="shared" si="15"/>
        <v>-92934</v>
      </c>
      <c r="H41" s="20">
        <f t="shared" si="15"/>
        <v>-122178</v>
      </c>
      <c r="I41" s="20">
        <f t="shared" si="15"/>
        <v>-60954</v>
      </c>
      <c r="J41" s="20">
        <f t="shared" si="15"/>
        <v>-73641</v>
      </c>
      <c r="K41" s="20">
        <f t="shared" si="15"/>
        <v>-60084</v>
      </c>
      <c r="L41" s="20">
        <f t="shared" si="15"/>
        <v>-43893</v>
      </c>
      <c r="M41" s="20">
        <f t="shared" si="15"/>
        <v>-27321</v>
      </c>
      <c r="N41" s="56">
        <f t="shared" si="14"/>
        <v>-816603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-6750</v>
      </c>
      <c r="C43" s="31">
        <f>SUM(C44:C48)</f>
        <v>-13250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-250</v>
      </c>
      <c r="G43" s="31">
        <f t="shared" si="17"/>
        <v>0</v>
      </c>
      <c r="H43" s="31">
        <f t="shared" si="17"/>
        <v>-2000</v>
      </c>
      <c r="I43" s="31">
        <f t="shared" si="17"/>
        <v>0</v>
      </c>
      <c r="J43" s="31">
        <f t="shared" si="17"/>
        <v>-1250</v>
      </c>
      <c r="K43" s="31">
        <f t="shared" si="17"/>
        <v>-250</v>
      </c>
      <c r="L43" s="31">
        <f t="shared" si="17"/>
        <v>0</v>
      </c>
      <c r="M43" s="31">
        <f t="shared" si="17"/>
        <v>0</v>
      </c>
      <c r="N43" s="31">
        <f>SUM(N44:N48)</f>
        <v>-23750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-6750</v>
      </c>
      <c r="C46" s="27">
        <v>-13250</v>
      </c>
      <c r="D46" s="27">
        <v>0</v>
      </c>
      <c r="E46" s="27">
        <v>0</v>
      </c>
      <c r="F46" s="27">
        <v>-250</v>
      </c>
      <c r="G46" s="27">
        <v>0</v>
      </c>
      <c r="H46" s="27">
        <v>-2000</v>
      </c>
      <c r="I46" s="27">
        <v>0</v>
      </c>
      <c r="J46" s="27">
        <v>-1250</v>
      </c>
      <c r="K46" s="27">
        <v>-250</v>
      </c>
      <c r="L46" s="27">
        <v>0</v>
      </c>
      <c r="M46" s="27">
        <v>0</v>
      </c>
      <c r="N46" s="27">
        <f t="shared" si="14"/>
        <v>-23750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757246.79</v>
      </c>
      <c r="C52" s="34">
        <f aca="true" t="shared" si="18" ref="C52:M52">+C37+C39</f>
        <v>547630.31</v>
      </c>
      <c r="D52" s="34">
        <f t="shared" si="18"/>
        <v>525507</v>
      </c>
      <c r="E52" s="34">
        <f t="shared" si="18"/>
        <v>154090.79</v>
      </c>
      <c r="F52" s="34">
        <f t="shared" si="18"/>
        <v>513309.03</v>
      </c>
      <c r="G52" s="34">
        <f t="shared" si="18"/>
        <v>641215.06</v>
      </c>
      <c r="H52" s="34">
        <f t="shared" si="18"/>
        <v>711165.59</v>
      </c>
      <c r="I52" s="34">
        <f t="shared" si="18"/>
        <v>632357.98</v>
      </c>
      <c r="J52" s="34">
        <f t="shared" si="18"/>
        <v>506547.41000000003</v>
      </c>
      <c r="K52" s="34">
        <f t="shared" si="18"/>
        <v>609001.78</v>
      </c>
      <c r="L52" s="34">
        <f t="shared" si="18"/>
        <v>308113.27</v>
      </c>
      <c r="M52" s="34">
        <f t="shared" si="18"/>
        <v>178781.83</v>
      </c>
      <c r="N52" s="34">
        <f>SUM(B52:M52)</f>
        <v>6084966.84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6084966.84</v>
      </c>
      <c r="P55" s="42"/>
    </row>
    <row r="56" spans="1:14" ht="18.75" customHeight="1">
      <c r="A56" s="17" t="s">
        <v>80</v>
      </c>
      <c r="B56" s="44">
        <v>159748.93</v>
      </c>
      <c r="C56" s="44">
        <v>152094.58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311843.51</v>
      </c>
    </row>
    <row r="57" spans="1:14" ht="18.75" customHeight="1">
      <c r="A57" s="17" t="s">
        <v>81</v>
      </c>
      <c r="B57" s="44">
        <v>597497.86</v>
      </c>
      <c r="C57" s="44">
        <v>395535.74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993033.6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525507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525507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154090.79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154090.79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513309.03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513309.03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641215.06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641215.06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554792.06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554792.06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156373.52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156373.52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632357.98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632357.98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506547.41</v>
      </c>
      <c r="K65" s="43">
        <v>0</v>
      </c>
      <c r="L65" s="43">
        <v>0</v>
      </c>
      <c r="M65" s="43">
        <v>0</v>
      </c>
      <c r="N65" s="34">
        <f t="shared" si="19"/>
        <v>506547.41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609001.78</v>
      </c>
      <c r="L66" s="43">
        <v>0</v>
      </c>
      <c r="M66" s="43">
        <v>0</v>
      </c>
      <c r="N66" s="31">
        <f t="shared" si="19"/>
        <v>609001.78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308113.27</v>
      </c>
      <c r="M67" s="43">
        <v>0</v>
      </c>
      <c r="N67" s="34">
        <f t="shared" si="19"/>
        <v>308113.27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178781.83</v>
      </c>
      <c r="N68" s="31">
        <f t="shared" si="19"/>
        <v>178781.83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1.9369711668857317</v>
      </c>
      <c r="C73" s="54">
        <v>1.9319588499180338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1.694000009954607</v>
      </c>
      <c r="C74" s="54">
        <v>1.5946000102970705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1.5791999871363334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1.9566000501047645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1.8175999987127047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1.4482999936871677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1.7026356412565555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1.62059998989916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1.6419000052100357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1.8492000050886215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1.7679000013206378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2.099799985683437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2.0890000101357176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2014-10-02T19:33:12Z</dcterms:modified>
  <cp:category/>
  <cp:version/>
  <cp:contentType/>
  <cp:contentStatus/>
</cp:coreProperties>
</file>