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<sst xmlns="http://schemas.openxmlformats.org/spreadsheetml/2006/main" count="100" uniqueCount="98">
  <si>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</si>
  <si>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</si>
  <si>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</si>
  <si>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</si>
  <si>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</si>
  <si>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</si>
  <si>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</si>
  <si>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</si>
  <si>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</si>
  <si>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</si>
  <si>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</si>
  <si>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</si>
  <si>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</si>
  <si>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</si>
  <si>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</si>
  <si>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</si>
  <si>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</si>
  <si>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</si>
  <si>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</si>
  <si>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</si>
  <si>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</si>
  <si>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</si>
  <si>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</si>
  <si>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</si>
  <si>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</si>
  <si>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</si>
  <si>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</si>
  <si>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</si>
  <si>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</si>
  <si>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</si>
  <si>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</si>
  <si>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</si>
  <si>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</si>
  <si>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</si>
  <si>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</si>
  <si>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</si>
  <si>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</si>
  <si>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</si>
  <si>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</si>
  <si>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</si>
  <si>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</si>
  <si>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</si>
  <si>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</si>
  <si>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</si>
  <si>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</si>
  <si>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</si>
  <si>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</si>
  <si>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</si>
  <si>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</si>
  <si>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</si>
  <si>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</si>
  <si>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</si>
  <si>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</si>
  <si>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</si>
  <si>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</si>
  <si>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</si>
  <si>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</si>
  <si>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</si>
  <si>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</si>
  <si>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</si>
  <si>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</si>
  <si>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</si>
  <si>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</si>
  <si>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</si>
  <si>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</si>
  <si>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</si>
  <si>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</si>
  <si>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</si>
  <si>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</si>
  <si>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</si>
  <si>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</si>
  <si>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</si>
  <si>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</si>
  <si>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</si>
  <si>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</si>
  <si>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</si>
  <si>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</si>
  <si>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</si>
  <si>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</si>
  <si>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</si>
  <si>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</si>
  <si>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</si>
  <si>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</si>
  <si>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</si>
  <si>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</si>
  <si>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</si>
  <si>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</si>
  <si>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</si>
  <si>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</si>
  <si>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</si>
  <si>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</si>
  <si>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</si>
  <si>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</si>
  <si>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</si>
  <si>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</si>
  <si>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</si>
  <si>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</si>
  <si>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20/09/14 - VENCIMENTO 26/09/14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</si>
</sst>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366896</v>
      </c>
      <c r="C7" s="10">
        <f>C8+C20+C24</f>
        <v>276288</v>
      </c>
      <c r="D7" s="10">
        <f>D8+D20+D24</f>
        <v>285314</v>
      </c>
      <c r="E7" s="10">
        <f>E8+E20+E24</f>
        <v>65924</v>
      </c>
      <c r="F7" s="10">
        <f aca="true" t="shared" si="0" ref="F7:M7">F8+F20+F24</f>
        <v>221815</v>
      </c>
      <c r="G7" s="10">
        <f t="shared" si="0"/>
        <v>349405</v>
      </c>
      <c r="H7" s="10">
        <f t="shared" si="0"/>
        <v>341863</v>
      </c>
      <c r="I7" s="10">
        <f t="shared" si="0"/>
        <v>316339</v>
      </c>
      <c r="J7" s="10">
        <f t="shared" si="0"/>
        <v>233495</v>
      </c>
      <c r="K7" s="10">
        <f t="shared" si="0"/>
        <v>305487</v>
      </c>
      <c r="L7" s="10">
        <f t="shared" si="0"/>
        <v>111919</v>
      </c>
      <c r="M7" s="10">
        <f t="shared" si="0"/>
        <v>63215</v>
      </c>
      <c r="N7" s="10">
        <f>+N8+N20+N24</f>
        <v>2937960</v>
      </c>
      <c r="P7" s="41"/>
    </row>
    <row r="8" spans="1:14" ht="18.75" customHeight="1">
      <c r="A8" s="11" t="s">
        <v>34</v>
      </c>
      <c r="B8" s="12">
        <f>+B9+B12+B16</f>
        <v>212110</v>
      </c>
      <c r="C8" s="12">
        <f>+C9+C12+C16</f>
        <v>168112</v>
      </c>
      <c r="D8" s="12">
        <f>+D9+D12+D16</f>
        <v>180613</v>
      </c>
      <c r="E8" s="12">
        <f>+E9+E12+E16</f>
        <v>40806</v>
      </c>
      <c r="F8" s="12">
        <f aca="true" t="shared" si="1" ref="F8:M8">+F9+F12+F16</f>
        <v>131744</v>
      </c>
      <c r="G8" s="12">
        <f t="shared" si="1"/>
        <v>211818</v>
      </c>
      <c r="H8" s="12">
        <f t="shared" si="1"/>
        <v>202347</v>
      </c>
      <c r="I8" s="12">
        <f t="shared" si="1"/>
        <v>183871</v>
      </c>
      <c r="J8" s="12">
        <f t="shared" si="1"/>
        <v>142672</v>
      </c>
      <c r="K8" s="12">
        <f t="shared" si="1"/>
        <v>172617</v>
      </c>
      <c r="L8" s="12">
        <f t="shared" si="1"/>
        <v>68542</v>
      </c>
      <c r="M8" s="12">
        <f t="shared" si="1"/>
        <v>41229</v>
      </c>
      <c r="N8" s="12">
        <f>SUM(B8:M8)</f>
        <v>1756481</v>
      </c>
    </row>
    <row r="9" spans="1:14" ht="18.75" customHeight="1">
      <c r="A9" s="13" t="s">
        <v>7</v>
      </c>
      <c r="B9" s="14">
        <v>32887</v>
      </c>
      <c r="C9" s="14">
        <v>32211</v>
      </c>
      <c r="D9" s="14">
        <v>22146</v>
      </c>
      <c r="E9" s="14">
        <v>5822</v>
      </c>
      <c r="F9" s="14">
        <v>16257</v>
      </c>
      <c r="G9" s="14">
        <v>29986</v>
      </c>
      <c r="H9" s="14">
        <v>38087</v>
      </c>
      <c r="I9" s="14">
        <v>19350</v>
      </c>
      <c r="J9" s="14">
        <v>23097</v>
      </c>
      <c r="K9" s="14">
        <v>20950</v>
      </c>
      <c r="L9" s="14">
        <v>11922</v>
      </c>
      <c r="M9" s="14">
        <v>7095</v>
      </c>
      <c r="N9" s="12">
        <f aca="true" t="shared" si="2" ref="N9:N19">SUM(B9:M9)</f>
        <v>259810</v>
      </c>
    </row>
    <row r="10" spans="1:14" ht="18.75" customHeight="1">
      <c r="A10" s="15" t="s">
        <v>8</v>
      </c>
      <c r="B10" s="14">
        <f>+B9-B11</f>
        <v>32887</v>
      </c>
      <c r="C10" s="14">
        <f>+C9-C11</f>
        <v>32211</v>
      </c>
      <c r="D10" s="14">
        <f>+D9-D11</f>
        <v>22146</v>
      </c>
      <c r="E10" s="14">
        <f>+E9-E11</f>
        <v>5822</v>
      </c>
      <c r="F10" s="14">
        <f aca="true" t="shared" si="3" ref="F10:M10">+F9-F11</f>
        <v>16257</v>
      </c>
      <c r="G10" s="14">
        <f t="shared" si="3"/>
        <v>29986</v>
      </c>
      <c r="H10" s="14">
        <f t="shared" si="3"/>
        <v>38087</v>
      </c>
      <c r="I10" s="14">
        <f t="shared" si="3"/>
        <v>19350</v>
      </c>
      <c r="J10" s="14">
        <f t="shared" si="3"/>
        <v>23097</v>
      </c>
      <c r="K10" s="14">
        <f t="shared" si="3"/>
        <v>20950</v>
      </c>
      <c r="L10" s="14">
        <f t="shared" si="3"/>
        <v>11922</v>
      </c>
      <c r="M10" s="14">
        <f t="shared" si="3"/>
        <v>7095</v>
      </c>
      <c r="N10" s="12">
        <f t="shared" si="2"/>
        <v>259810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172718</v>
      </c>
      <c r="C12" s="14">
        <f>C13+C14+C15</f>
        <v>130876</v>
      </c>
      <c r="D12" s="14">
        <f>D13+D14+D15</f>
        <v>154473</v>
      </c>
      <c r="E12" s="14">
        <f>E13+E14+E15</f>
        <v>33873</v>
      </c>
      <c r="F12" s="14">
        <f aca="true" t="shared" si="4" ref="F12:M12">F13+F14+F15</f>
        <v>111345</v>
      </c>
      <c r="G12" s="14">
        <f t="shared" si="4"/>
        <v>175232</v>
      </c>
      <c r="H12" s="14">
        <f t="shared" si="4"/>
        <v>159072</v>
      </c>
      <c r="I12" s="14">
        <f t="shared" si="4"/>
        <v>159750</v>
      </c>
      <c r="J12" s="14">
        <f t="shared" si="4"/>
        <v>115772</v>
      </c>
      <c r="K12" s="14">
        <f t="shared" si="4"/>
        <v>147057</v>
      </c>
      <c r="L12" s="14">
        <f t="shared" si="4"/>
        <v>55156</v>
      </c>
      <c r="M12" s="14">
        <f t="shared" si="4"/>
        <v>33409</v>
      </c>
      <c r="N12" s="12">
        <f t="shared" si="2"/>
        <v>1448733</v>
      </c>
    </row>
    <row r="13" spans="1:14" ht="18.75" customHeight="1">
      <c r="A13" s="15" t="s">
        <v>10</v>
      </c>
      <c r="B13" s="14">
        <v>80772</v>
      </c>
      <c r="C13" s="14">
        <v>64061</v>
      </c>
      <c r="D13" s="14">
        <v>74556</v>
      </c>
      <c r="E13" s="14">
        <v>15970</v>
      </c>
      <c r="F13" s="14">
        <v>53204</v>
      </c>
      <c r="G13" s="14">
        <v>85197</v>
      </c>
      <c r="H13" s="14">
        <v>79522</v>
      </c>
      <c r="I13" s="14">
        <v>77786</v>
      </c>
      <c r="J13" s="14">
        <v>54753</v>
      </c>
      <c r="K13" s="14">
        <v>68995</v>
      </c>
      <c r="L13" s="14">
        <v>25750</v>
      </c>
      <c r="M13" s="14">
        <v>15303</v>
      </c>
      <c r="N13" s="12">
        <f t="shared" si="2"/>
        <v>695869</v>
      </c>
    </row>
    <row r="14" spans="1:14" ht="18.75" customHeight="1">
      <c r="A14" s="15" t="s">
        <v>11</v>
      </c>
      <c r="B14" s="14">
        <v>74821</v>
      </c>
      <c r="C14" s="14">
        <v>52629</v>
      </c>
      <c r="D14" s="14">
        <v>67630</v>
      </c>
      <c r="E14" s="14">
        <v>14431</v>
      </c>
      <c r="F14" s="14">
        <v>46572</v>
      </c>
      <c r="G14" s="14">
        <v>71338</v>
      </c>
      <c r="H14" s="14">
        <v>64407</v>
      </c>
      <c r="I14" s="14">
        <v>67933</v>
      </c>
      <c r="J14" s="14">
        <v>49908</v>
      </c>
      <c r="K14" s="14">
        <v>65475</v>
      </c>
      <c r="L14" s="14">
        <v>25194</v>
      </c>
      <c r="M14" s="14">
        <v>15838</v>
      </c>
      <c r="N14" s="12">
        <f t="shared" si="2"/>
        <v>616176</v>
      </c>
    </row>
    <row r="15" spans="1:14" ht="18.75" customHeight="1">
      <c r="A15" s="15" t="s">
        <v>12</v>
      </c>
      <c r="B15" s="14">
        <v>17125</v>
      </c>
      <c r="C15" s="14">
        <v>14186</v>
      </c>
      <c r="D15" s="14">
        <v>12287</v>
      </c>
      <c r="E15" s="14">
        <v>3472</v>
      </c>
      <c r="F15" s="14">
        <v>11569</v>
      </c>
      <c r="G15" s="14">
        <v>18697</v>
      </c>
      <c r="H15" s="14">
        <v>15143</v>
      </c>
      <c r="I15" s="14">
        <v>14031</v>
      </c>
      <c r="J15" s="14">
        <v>11111</v>
      </c>
      <c r="K15" s="14">
        <v>12587</v>
      </c>
      <c r="L15" s="14">
        <v>4212</v>
      </c>
      <c r="M15" s="14">
        <v>2268</v>
      </c>
      <c r="N15" s="12">
        <f t="shared" si="2"/>
        <v>136688</v>
      </c>
    </row>
    <row r="16" spans="1:14" ht="18.75" customHeight="1">
      <c r="A16" s="16" t="s">
        <v>33</v>
      </c>
      <c r="B16" s="14">
        <f>B17+B18+B19</f>
        <v>6505</v>
      </c>
      <c r="C16" s="14">
        <f>C17+C18+C19</f>
        <v>5025</v>
      </c>
      <c r="D16" s="14">
        <f>D17+D18+D19</f>
        <v>3994</v>
      </c>
      <c r="E16" s="14">
        <f>E17+E18+E19</f>
        <v>1111</v>
      </c>
      <c r="F16" s="14">
        <f aca="true" t="shared" si="5" ref="F16:M16">F17+F18+F19</f>
        <v>4142</v>
      </c>
      <c r="G16" s="14">
        <f t="shared" si="5"/>
        <v>6600</v>
      </c>
      <c r="H16" s="14">
        <f t="shared" si="5"/>
        <v>5188</v>
      </c>
      <c r="I16" s="14">
        <f t="shared" si="5"/>
        <v>4771</v>
      </c>
      <c r="J16" s="14">
        <f t="shared" si="5"/>
        <v>3803</v>
      </c>
      <c r="K16" s="14">
        <f t="shared" si="5"/>
        <v>4610</v>
      </c>
      <c r="L16" s="14">
        <f t="shared" si="5"/>
        <v>1464</v>
      </c>
      <c r="M16" s="14">
        <f t="shared" si="5"/>
        <v>725</v>
      </c>
      <c r="N16" s="12">
        <f t="shared" si="2"/>
        <v>47938</v>
      </c>
    </row>
    <row r="17" spans="1:14" ht="18.75" customHeight="1">
      <c r="A17" s="15" t="s">
        <v>30</v>
      </c>
      <c r="B17" s="14">
        <v>2571</v>
      </c>
      <c r="C17" s="14">
        <v>2020</v>
      </c>
      <c r="D17" s="14">
        <v>1491</v>
      </c>
      <c r="E17" s="14">
        <v>427</v>
      </c>
      <c r="F17" s="14">
        <v>1518</v>
      </c>
      <c r="G17" s="14">
        <v>2574</v>
      </c>
      <c r="H17" s="14">
        <v>2184</v>
      </c>
      <c r="I17" s="14">
        <v>2130</v>
      </c>
      <c r="J17" s="14">
        <v>1663</v>
      </c>
      <c r="K17" s="14">
        <v>2092</v>
      </c>
      <c r="L17" s="14">
        <v>689</v>
      </c>
      <c r="M17" s="14">
        <v>316</v>
      </c>
      <c r="N17" s="12">
        <f t="shared" si="2"/>
        <v>19675</v>
      </c>
    </row>
    <row r="18" spans="1:14" ht="18.75" customHeight="1">
      <c r="A18" s="15" t="s">
        <v>31</v>
      </c>
      <c r="B18" s="14">
        <v>166</v>
      </c>
      <c r="C18" s="14">
        <v>199</v>
      </c>
      <c r="D18" s="14">
        <v>205</v>
      </c>
      <c r="E18" s="14">
        <v>36</v>
      </c>
      <c r="F18" s="14">
        <v>115</v>
      </c>
      <c r="G18" s="14">
        <v>236</v>
      </c>
      <c r="H18" s="14">
        <v>187</v>
      </c>
      <c r="I18" s="14">
        <v>181</v>
      </c>
      <c r="J18" s="14">
        <v>100</v>
      </c>
      <c r="K18" s="14">
        <v>200</v>
      </c>
      <c r="L18" s="14">
        <v>55</v>
      </c>
      <c r="M18" s="14">
        <v>37</v>
      </c>
      <c r="N18" s="12">
        <f t="shared" si="2"/>
        <v>1717</v>
      </c>
    </row>
    <row r="19" spans="1:14" ht="18.75" customHeight="1">
      <c r="A19" s="15" t="s">
        <v>32</v>
      </c>
      <c r="B19" s="14">
        <v>3768</v>
      </c>
      <c r="C19" s="14">
        <v>2806</v>
      </c>
      <c r="D19" s="14">
        <v>2298</v>
      </c>
      <c r="E19" s="14">
        <v>648</v>
      </c>
      <c r="F19" s="14">
        <v>2509</v>
      </c>
      <c r="G19" s="14">
        <v>3790</v>
      </c>
      <c r="H19" s="14">
        <v>2817</v>
      </c>
      <c r="I19" s="14">
        <v>2460</v>
      </c>
      <c r="J19" s="14">
        <v>2040</v>
      </c>
      <c r="K19" s="14">
        <v>2318</v>
      </c>
      <c r="L19" s="14">
        <v>720</v>
      </c>
      <c r="M19" s="14">
        <v>372</v>
      </c>
      <c r="N19" s="12">
        <f t="shared" si="2"/>
        <v>26546</v>
      </c>
    </row>
    <row r="20" spans="1:14" ht="18.75" customHeight="1">
      <c r="A20" s="17" t="s">
        <v>13</v>
      </c>
      <c r="B20" s="18">
        <f>B21+B22+B23</f>
        <v>113271</v>
      </c>
      <c r="C20" s="18">
        <f>C21+C22+C23</f>
        <v>74307</v>
      </c>
      <c r="D20" s="18">
        <f>D21+D22+D23</f>
        <v>70762</v>
      </c>
      <c r="E20" s="18">
        <f>E21+E22+E23</f>
        <v>16072</v>
      </c>
      <c r="F20" s="18">
        <f aca="true" t="shared" si="6" ref="F20:M20">F21+F22+F23</f>
        <v>58649</v>
      </c>
      <c r="G20" s="18">
        <f t="shared" si="6"/>
        <v>90518</v>
      </c>
      <c r="H20" s="18">
        <f t="shared" si="6"/>
        <v>96216</v>
      </c>
      <c r="I20" s="18">
        <f t="shared" si="6"/>
        <v>100464</v>
      </c>
      <c r="J20" s="18">
        <f t="shared" si="6"/>
        <v>64601</v>
      </c>
      <c r="K20" s="18">
        <f t="shared" si="6"/>
        <v>106442</v>
      </c>
      <c r="L20" s="18">
        <f t="shared" si="6"/>
        <v>35041</v>
      </c>
      <c r="M20" s="18">
        <f t="shared" si="6"/>
        <v>18286</v>
      </c>
      <c r="N20" s="12">
        <f aca="true" t="shared" si="7" ref="N20:N26">SUM(B20:M20)</f>
        <v>844629</v>
      </c>
    </row>
    <row r="21" spans="1:14" ht="18.75" customHeight="1">
      <c r="A21" s="13" t="s">
        <v>14</v>
      </c>
      <c r="B21" s="14">
        <v>58499</v>
      </c>
      <c r="C21" s="14">
        <v>42044</v>
      </c>
      <c r="D21" s="14">
        <v>38679</v>
      </c>
      <c r="E21" s="14">
        <v>8778</v>
      </c>
      <c r="F21" s="14">
        <v>31661</v>
      </c>
      <c r="G21" s="14">
        <v>50343</v>
      </c>
      <c r="H21" s="14">
        <v>54561</v>
      </c>
      <c r="I21" s="14">
        <v>53812</v>
      </c>
      <c r="J21" s="14">
        <v>34414</v>
      </c>
      <c r="K21" s="14">
        <v>54478</v>
      </c>
      <c r="L21" s="14">
        <v>18223</v>
      </c>
      <c r="M21" s="14">
        <v>9300</v>
      </c>
      <c r="N21" s="12">
        <f t="shared" si="7"/>
        <v>454792</v>
      </c>
    </row>
    <row r="22" spans="1:14" ht="18.75" customHeight="1">
      <c r="A22" s="13" t="s">
        <v>15</v>
      </c>
      <c r="B22" s="14">
        <v>44961</v>
      </c>
      <c r="C22" s="14">
        <v>25418</v>
      </c>
      <c r="D22" s="14">
        <v>26676</v>
      </c>
      <c r="E22" s="14">
        <v>5852</v>
      </c>
      <c r="F22" s="14">
        <v>21439</v>
      </c>
      <c r="G22" s="14">
        <v>31880</v>
      </c>
      <c r="H22" s="14">
        <v>34105</v>
      </c>
      <c r="I22" s="14">
        <v>38806</v>
      </c>
      <c r="J22" s="14">
        <v>24932</v>
      </c>
      <c r="K22" s="14">
        <v>44379</v>
      </c>
      <c r="L22" s="14">
        <v>14445</v>
      </c>
      <c r="M22" s="14">
        <v>7872</v>
      </c>
      <c r="N22" s="12">
        <f t="shared" si="7"/>
        <v>320765</v>
      </c>
    </row>
    <row r="23" spans="1:14" ht="18.75" customHeight="1">
      <c r="A23" s="13" t="s">
        <v>16</v>
      </c>
      <c r="B23" s="14">
        <v>9811</v>
      </c>
      <c r="C23" s="14">
        <v>6845</v>
      </c>
      <c r="D23" s="14">
        <v>5407</v>
      </c>
      <c r="E23" s="14">
        <v>1442</v>
      </c>
      <c r="F23" s="14">
        <v>5549</v>
      </c>
      <c r="G23" s="14">
        <v>8295</v>
      </c>
      <c r="H23" s="14">
        <v>7550</v>
      </c>
      <c r="I23" s="14">
        <v>7846</v>
      </c>
      <c r="J23" s="14">
        <v>5255</v>
      </c>
      <c r="K23" s="14">
        <v>7585</v>
      </c>
      <c r="L23" s="14">
        <v>2373</v>
      </c>
      <c r="M23" s="14">
        <v>1114</v>
      </c>
      <c r="N23" s="12">
        <f t="shared" si="7"/>
        <v>69072</v>
      </c>
    </row>
    <row r="24" spans="1:14" ht="18.75" customHeight="1">
      <c r="A24" s="17" t="s">
        <v>17</v>
      </c>
      <c r="B24" s="14">
        <f>B25+B26</f>
        <v>41515</v>
      </c>
      <c r="C24" s="14">
        <f>C25+C26</f>
        <v>33869</v>
      </c>
      <c r="D24" s="14">
        <f>D25+D26</f>
        <v>33939</v>
      </c>
      <c r="E24" s="14">
        <f>E25+E26</f>
        <v>9046</v>
      </c>
      <c r="F24" s="14">
        <f aca="true" t="shared" si="8" ref="F24:M24">F25+F26</f>
        <v>31422</v>
      </c>
      <c r="G24" s="14">
        <f t="shared" si="8"/>
        <v>47069</v>
      </c>
      <c r="H24" s="14">
        <f t="shared" si="8"/>
        <v>43300</v>
      </c>
      <c r="I24" s="14">
        <f t="shared" si="8"/>
        <v>32004</v>
      </c>
      <c r="J24" s="14">
        <f t="shared" si="8"/>
        <v>26222</v>
      </c>
      <c r="K24" s="14">
        <f t="shared" si="8"/>
        <v>26428</v>
      </c>
      <c r="L24" s="14">
        <f t="shared" si="8"/>
        <v>8336</v>
      </c>
      <c r="M24" s="14">
        <f t="shared" si="8"/>
        <v>3700</v>
      </c>
      <c r="N24" s="12">
        <f t="shared" si="7"/>
        <v>336850</v>
      </c>
    </row>
    <row r="25" spans="1:14" ht="18.75" customHeight="1">
      <c r="A25" s="13" t="s">
        <v>18</v>
      </c>
      <c r="B25" s="14">
        <v>26570</v>
      </c>
      <c r="C25" s="14">
        <v>21676</v>
      </c>
      <c r="D25" s="14">
        <v>21721</v>
      </c>
      <c r="E25" s="14">
        <v>5789</v>
      </c>
      <c r="F25" s="14">
        <v>20110</v>
      </c>
      <c r="G25" s="14">
        <v>30124</v>
      </c>
      <c r="H25" s="14">
        <v>27712</v>
      </c>
      <c r="I25" s="14">
        <v>20483</v>
      </c>
      <c r="J25" s="14">
        <v>16782</v>
      </c>
      <c r="K25" s="14">
        <v>16914</v>
      </c>
      <c r="L25" s="14">
        <v>5335</v>
      </c>
      <c r="M25" s="14">
        <v>2368</v>
      </c>
      <c r="N25" s="12">
        <f t="shared" si="7"/>
        <v>215584</v>
      </c>
    </row>
    <row r="26" spans="1:14" ht="18.75" customHeight="1">
      <c r="A26" s="13" t="s">
        <v>19</v>
      </c>
      <c r="B26" s="14">
        <v>14945</v>
      </c>
      <c r="C26" s="14">
        <v>12193</v>
      </c>
      <c r="D26" s="14">
        <v>12218</v>
      </c>
      <c r="E26" s="14">
        <v>3257</v>
      </c>
      <c r="F26" s="14">
        <v>11312</v>
      </c>
      <c r="G26" s="14">
        <v>16945</v>
      </c>
      <c r="H26" s="14">
        <v>15588</v>
      </c>
      <c r="I26" s="14">
        <v>11521</v>
      </c>
      <c r="J26" s="14">
        <v>9440</v>
      </c>
      <c r="K26" s="14">
        <v>9514</v>
      </c>
      <c r="L26" s="14">
        <v>3001</v>
      </c>
      <c r="M26" s="14">
        <v>1332</v>
      </c>
      <c r="N26" s="12">
        <f t="shared" si="7"/>
        <v>121266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638692.56</v>
      </c>
      <c r="C37" s="29">
        <f>ROUND(+C7*C35,2)</f>
        <v>464716.42</v>
      </c>
      <c r="D37" s="29">
        <f>ROUND(+D7*D35,2)</f>
        <v>450567.87</v>
      </c>
      <c r="E37" s="29">
        <f>ROUND(+E7*E35,2)</f>
        <v>128986.9</v>
      </c>
      <c r="F37" s="29">
        <f aca="true" t="shared" si="11" ref="F37:M37">ROUND(+F7*F35,2)</f>
        <v>403170.94</v>
      </c>
      <c r="G37" s="29">
        <f t="shared" si="11"/>
        <v>506043.26</v>
      </c>
      <c r="H37" s="29">
        <f t="shared" si="11"/>
        <v>575355.43</v>
      </c>
      <c r="I37" s="29">
        <f t="shared" si="11"/>
        <v>519397</v>
      </c>
      <c r="J37" s="29">
        <f t="shared" si="11"/>
        <v>431778.95</v>
      </c>
      <c r="K37" s="29">
        <f t="shared" si="11"/>
        <v>540070.47</v>
      </c>
      <c r="L37" s="29">
        <f t="shared" si="11"/>
        <v>235007.52</v>
      </c>
      <c r="M37" s="29">
        <f t="shared" si="11"/>
        <v>132056.14</v>
      </c>
      <c r="N37" s="29">
        <f>SUM(B37:M37)</f>
        <v>5025843.46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-105411</v>
      </c>
      <c r="C39" s="30">
        <f>+C40+C43+C50</f>
        <v>-109883</v>
      </c>
      <c r="D39" s="30">
        <f>+D40+D43+D50</f>
        <v>-66438</v>
      </c>
      <c r="E39" s="30">
        <f>+E40+E43+E50</f>
        <v>-17466</v>
      </c>
      <c r="F39" s="30">
        <f aca="true" t="shared" si="12" ref="F39:M39">+F40+F43+F50</f>
        <v>-49021</v>
      </c>
      <c r="G39" s="30">
        <f t="shared" si="12"/>
        <v>-89958</v>
      </c>
      <c r="H39" s="30">
        <f t="shared" si="12"/>
        <v>-116261</v>
      </c>
      <c r="I39" s="30">
        <f t="shared" si="12"/>
        <v>-58050</v>
      </c>
      <c r="J39" s="30">
        <f t="shared" si="12"/>
        <v>-70541</v>
      </c>
      <c r="K39" s="30">
        <f t="shared" si="12"/>
        <v>-63100</v>
      </c>
      <c r="L39" s="30">
        <f t="shared" si="12"/>
        <v>-35766</v>
      </c>
      <c r="M39" s="30">
        <f t="shared" si="12"/>
        <v>-21285</v>
      </c>
      <c r="N39" s="30">
        <f>+N40+N43+N50</f>
        <v>-803180</v>
      </c>
      <c r="P39" s="42"/>
    </row>
    <row r="40" spans="1:16" ht="18.75" customHeight="1">
      <c r="A40" s="17" t="s">
        <v>70</v>
      </c>
      <c r="B40" s="31">
        <f>B41+B42</f>
        <v>-98661</v>
      </c>
      <c r="C40" s="31">
        <f>C41+C42</f>
        <v>-96633</v>
      </c>
      <c r="D40" s="31">
        <f>D41+D42</f>
        <v>-66438</v>
      </c>
      <c r="E40" s="31">
        <f>E41+E42</f>
        <v>-17466</v>
      </c>
      <c r="F40" s="31">
        <f aca="true" t="shared" si="13" ref="F40:M40">F41+F42</f>
        <v>-48771</v>
      </c>
      <c r="G40" s="31">
        <f t="shared" si="13"/>
        <v>-89958</v>
      </c>
      <c r="H40" s="31">
        <f t="shared" si="13"/>
        <v>-114261</v>
      </c>
      <c r="I40" s="31">
        <f t="shared" si="13"/>
        <v>-58050</v>
      </c>
      <c r="J40" s="31">
        <f t="shared" si="13"/>
        <v>-69291</v>
      </c>
      <c r="K40" s="31">
        <f t="shared" si="13"/>
        <v>-62850</v>
      </c>
      <c r="L40" s="31">
        <f t="shared" si="13"/>
        <v>-35766</v>
      </c>
      <c r="M40" s="31">
        <f t="shared" si="13"/>
        <v>-21285</v>
      </c>
      <c r="N40" s="30">
        <f aca="true" t="shared" si="14" ref="N40:N50">SUM(B40:M40)</f>
        <v>-779430</v>
      </c>
      <c r="P40" s="42"/>
    </row>
    <row r="41" spans="1:16" ht="18.75" customHeight="1">
      <c r="A41" s="13" t="s">
        <v>67</v>
      </c>
      <c r="B41" s="20">
        <f>ROUND(-B9*$D$3,2)</f>
        <v>-98661</v>
      </c>
      <c r="C41" s="20">
        <f>ROUND(-C9*$D$3,2)</f>
        <v>-96633</v>
      </c>
      <c r="D41" s="20">
        <f>ROUND(-D9*$D$3,2)</f>
        <v>-66438</v>
      </c>
      <c r="E41" s="20">
        <f>ROUND(-E9*$D$3,2)</f>
        <v>-17466</v>
      </c>
      <c r="F41" s="20">
        <f aca="true" t="shared" si="15" ref="F41:M41">ROUND(-F9*$D$3,2)</f>
        <v>-48771</v>
      </c>
      <c r="G41" s="20">
        <f t="shared" si="15"/>
        <v>-89958</v>
      </c>
      <c r="H41" s="20">
        <f t="shared" si="15"/>
        <v>-114261</v>
      </c>
      <c r="I41" s="20">
        <f t="shared" si="15"/>
        <v>-58050</v>
      </c>
      <c r="J41" s="20">
        <f t="shared" si="15"/>
        <v>-69291</v>
      </c>
      <c r="K41" s="20">
        <f t="shared" si="15"/>
        <v>-62850</v>
      </c>
      <c r="L41" s="20">
        <f t="shared" si="15"/>
        <v>-35766</v>
      </c>
      <c r="M41" s="20">
        <f t="shared" si="15"/>
        <v>-21285</v>
      </c>
      <c r="N41" s="56">
        <f t="shared" si="14"/>
        <v>-779430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-6750</v>
      </c>
      <c r="C43" s="31">
        <f>SUM(C44:C48)</f>
        <v>-13250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SUM(N44:N48)</f>
        <v>-23750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4" ht="18.75" customHeight="1">
      <c r="A46" s="13" t="s">
        <v>74</v>
      </c>
      <c r="B46" s="27">
        <v>-6750</v>
      </c>
      <c r="C46" s="27">
        <v>-13250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-23750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533281.56</v>
      </c>
      <c r="C52" s="34">
        <f aca="true" t="shared" si="18" ref="C52:M52">+C37+C39</f>
        <v>354833.42</v>
      </c>
      <c r="D52" s="34">
        <f t="shared" si="18"/>
        <v>384129.87</v>
      </c>
      <c r="E52" s="34">
        <f t="shared" si="18"/>
        <v>111520.9</v>
      </c>
      <c r="F52" s="34">
        <f t="shared" si="18"/>
        <v>354149.94</v>
      </c>
      <c r="G52" s="34">
        <f t="shared" si="18"/>
        <v>416085.26</v>
      </c>
      <c r="H52" s="34">
        <f t="shared" si="18"/>
        <v>459094.43000000005</v>
      </c>
      <c r="I52" s="34">
        <f t="shared" si="18"/>
        <v>461347</v>
      </c>
      <c r="J52" s="34">
        <f t="shared" si="18"/>
        <v>361237.95</v>
      </c>
      <c r="K52" s="34">
        <f t="shared" si="18"/>
        <v>476970.47</v>
      </c>
      <c r="L52" s="34">
        <f t="shared" si="18"/>
        <v>199241.52</v>
      </c>
      <c r="M52" s="34">
        <f t="shared" si="18"/>
        <v>110771.14000000001</v>
      </c>
      <c r="N52" s="34">
        <f>SUM(B52:M52)</f>
        <v>4222663.460000001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4222663.429999999</v>
      </c>
      <c r="P55" s="42"/>
    </row>
    <row r="56" spans="1:14" ht="18.75" customHeight="1">
      <c r="A56" s="17" t="s">
        <v>80</v>
      </c>
      <c r="B56" s="44">
        <v>105454.89</v>
      </c>
      <c r="C56" s="44">
        <v>98681.11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204136</v>
      </c>
    </row>
    <row r="57" spans="1:14" ht="18.75" customHeight="1">
      <c r="A57" s="17" t="s">
        <v>81</v>
      </c>
      <c r="B57" s="44">
        <v>427826.66</v>
      </c>
      <c r="C57" s="44">
        <v>256152.31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683978.97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384129.87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384129.87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111520.89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111520.89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354149.94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354149.94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416085.26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416085.26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356913.06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356913.06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102181.36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102181.36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461347.01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461347.01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361237.95</v>
      </c>
      <c r="K65" s="43">
        <v>0</v>
      </c>
      <c r="L65" s="43">
        <v>0</v>
      </c>
      <c r="M65" s="43">
        <v>0</v>
      </c>
      <c r="N65" s="34">
        <f t="shared" si="19"/>
        <v>361237.95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476970.47</v>
      </c>
      <c r="L66" s="43">
        <v>0</v>
      </c>
      <c r="M66" s="43">
        <v>0</v>
      </c>
      <c r="N66" s="31">
        <f t="shared" si="19"/>
        <v>476970.47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199241.51</v>
      </c>
      <c r="M67" s="43">
        <v>0</v>
      </c>
      <c r="N67" s="34">
        <f t="shared" si="19"/>
        <v>199241.51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110771.14</v>
      </c>
      <c r="N68" s="31">
        <f t="shared" si="19"/>
        <v>110771.14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1.9516640156062426</v>
      </c>
      <c r="C73" s="54">
        <v>1.9174759657168836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1.6939999866780349</v>
      </c>
      <c r="C74" s="54">
        <v>1.5946000228288975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1.5792000042058925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1.9565998725805474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1.8175999819669546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1.4482999957069878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1.703211397856125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1.6205999593491076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1.6419000186508779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1.8491999828690122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1.7679000088383465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2.099799944602793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2.0890000790951517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2014-10-02T19:24:31Z</dcterms:modified>
  <cp:category/>
  <cp:version/>
  <cp:contentType/>
  <cp:contentStatus/>
</cp:coreProperties>
</file>