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<sst xmlns="http://schemas.openxmlformats.org/spreadsheetml/2006/main" count="100" uniqueCount="98">
  <si>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</si>
  <si>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</si>
  <si>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</si>
  <si>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</si>
  <si>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</si>
  <si>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</si>
  <si>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</si>
  <si>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</si>
  <si>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</si>
  <si>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</si>
  <si>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</si>
  <si>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</si>
  <si>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</si>
  <si>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</si>
  <si>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</si>
  <si>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</si>
  <si>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</si>
  <si>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</si>
  <si>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</si>
  <si>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</si>
  <si>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</si>
  <si>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</si>
  <si>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</si>
  <si>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</si>
  <si>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</si>
  <si>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</si>
  <si>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</si>
  <si>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</si>
  <si>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</si>
  <si>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</si>
  <si>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</si>
  <si>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</si>
  <si>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</si>
  <si>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</si>
  <si>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</si>
  <si>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</si>
  <si>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</si>
  <si>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</si>
  <si>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</si>
  <si>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</si>
  <si>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</si>
  <si>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</si>
  <si>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</si>
  <si>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</si>
  <si>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</si>
  <si>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</si>
  <si>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</si>
  <si>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</si>
  <si>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</si>
  <si>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</si>
  <si>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</si>
  <si>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</si>
  <si>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</si>
  <si>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</si>
  <si>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</si>
  <si>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</si>
  <si>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</si>
  <si>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</si>
  <si>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</si>
  <si>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</si>
  <si>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</si>
  <si>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</si>
  <si>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</si>
  <si>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</si>
  <si>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</si>
  <si>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</si>
  <si>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</si>
  <si>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</si>
  <si>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</si>
  <si>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</si>
  <si>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</si>
  <si>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</si>
  <si>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</si>
  <si>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</si>
  <si>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</si>
  <si>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</si>
  <si>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</si>
  <si>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</si>
  <si>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</si>
  <si>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</si>
  <si>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</si>
  <si>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</si>
  <si>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</si>
  <si>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</si>
  <si>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</si>
  <si>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</si>
  <si>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</si>
  <si>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</si>
  <si>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</si>
  <si>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</si>
  <si>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</si>
  <si>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</si>
  <si>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6.2.6. Pagamento por estimativa</t>
  </si>
  <si>
    <t>3. Ponderação dos Fatores de Integração e de Gratuidade  (((1.1. + 1.2.) x 2.1.) + (1.3. x 2.2.))/1.</t>
  </si>
  <si>
    <t>OPERAÇÃO 19/09/14 - VENCIMENTO 26/09/14</t>
  </si>
  <si>
    <t>6.3. Revisão de Remuneração pelo Transporte Coletivo (1)</t>
  </si>
  <si>
    <t>9. Tarifa de Remuneração Líquida Por Passageiro (2)</t>
  </si>
  <si>
    <t>Nota: (1) Revisão de passageiros transportados e fatores de integração e de gratuidade, mês de agosto/2014, todas as áreas. Total de 1.014.739 passageiros.
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</si>
</sst>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1345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1345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1345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5" t="s">
        <v>4</v>
      </c>
      <c r="B4" s="65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5</v>
      </c>
    </row>
    <row r="5" spans="1:14" ht="42" customHeight="1">
      <c r="A5" s="65"/>
      <c r="B5" s="4" t="s">
        <v>0</v>
      </c>
      <c r="C5" s="4" t="s">
        <v>1</v>
      </c>
      <c r="D5" s="4" t="s">
        <v>50</v>
      </c>
      <c r="E5" s="4" t="s">
        <v>61</v>
      </c>
      <c r="F5" s="4" t="s">
        <v>38</v>
      </c>
      <c r="G5" s="4" t="s">
        <v>40</v>
      </c>
      <c r="H5" s="4" t="s">
        <v>2</v>
      </c>
      <c r="I5" s="4" t="s">
        <v>64</v>
      </c>
      <c r="J5" s="4" t="s">
        <v>64</v>
      </c>
      <c r="K5" s="4" t="s">
        <v>64</v>
      </c>
      <c r="L5" s="4" t="s">
        <v>47</v>
      </c>
      <c r="M5" s="4" t="s">
        <v>51</v>
      </c>
      <c r="N5" s="65"/>
    </row>
    <row r="6" spans="1:14" ht="20.25" customHeight="1">
      <c r="A6" s="65"/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41</v>
      </c>
      <c r="H6" s="3" t="s">
        <v>48</v>
      </c>
      <c r="I6" s="3" t="s">
        <v>42</v>
      </c>
      <c r="J6" s="3" t="s">
        <v>44</v>
      </c>
      <c r="K6" s="3" t="s">
        <v>43</v>
      </c>
      <c r="L6" s="3" t="s">
        <v>45</v>
      </c>
      <c r="M6" s="3" t="s">
        <v>46</v>
      </c>
      <c r="N6" s="65"/>
    </row>
    <row r="7" spans="1:16" ht="18.75" customHeight="1">
      <c r="A7" s="9" t="s">
        <v>6</v>
      </c>
      <c r="B7" s="10">
        <f>B8+B20+B24</f>
        <v>504949</v>
      </c>
      <c r="C7" s="10">
        <f>C8+C20+C24</f>
        <v>398220</v>
      </c>
      <c r="D7" s="10">
        <f>D8+D20+D24</f>
        <v>376251</v>
      </c>
      <c r="E7" s="10">
        <f>E8+E20+E24</f>
        <v>84854</v>
      </c>
      <c r="F7" s="10">
        <f aca="true" t="shared" si="0" ref="F7:M7">F8+F20+F24</f>
        <v>310150</v>
      </c>
      <c r="G7" s="10">
        <f t="shared" si="0"/>
        <v>515633</v>
      </c>
      <c r="H7" s="10">
        <f t="shared" si="0"/>
        <v>488492</v>
      </c>
      <c r="I7" s="10">
        <f t="shared" si="0"/>
        <v>423497</v>
      </c>
      <c r="J7" s="10">
        <f t="shared" si="0"/>
        <v>312250</v>
      </c>
      <c r="K7" s="10">
        <f t="shared" si="0"/>
        <v>370211</v>
      </c>
      <c r="L7" s="10">
        <f t="shared" si="0"/>
        <v>166431</v>
      </c>
      <c r="M7" s="10">
        <f t="shared" si="0"/>
        <v>96550</v>
      </c>
      <c r="N7" s="10">
        <f>+N8+N20+N24</f>
        <v>4047488</v>
      </c>
      <c r="P7" s="41"/>
    </row>
    <row r="8" spans="1:14" ht="18.75" customHeight="1">
      <c r="A8" s="11" t="s">
        <v>33</v>
      </c>
      <c r="B8" s="12">
        <f>+B9+B12+B16</f>
        <v>287949</v>
      </c>
      <c r="C8" s="12">
        <f>+C9+C12+C16</f>
        <v>238624</v>
      </c>
      <c r="D8" s="12">
        <f>+D9+D12+D16</f>
        <v>239403</v>
      </c>
      <c r="E8" s="12">
        <f>+E9+E12+E16</f>
        <v>51849</v>
      </c>
      <c r="F8" s="12">
        <f aca="true" t="shared" si="1" ref="F8:M8">+F9+F12+F16</f>
        <v>185362</v>
      </c>
      <c r="G8" s="12">
        <f t="shared" si="1"/>
        <v>313584</v>
      </c>
      <c r="H8" s="12">
        <f t="shared" si="1"/>
        <v>284616</v>
      </c>
      <c r="I8" s="12">
        <f t="shared" si="1"/>
        <v>247092</v>
      </c>
      <c r="J8" s="12">
        <f t="shared" si="1"/>
        <v>188212</v>
      </c>
      <c r="K8" s="12">
        <f t="shared" si="1"/>
        <v>202668</v>
      </c>
      <c r="L8" s="12">
        <f t="shared" si="1"/>
        <v>101233</v>
      </c>
      <c r="M8" s="12">
        <f t="shared" si="1"/>
        <v>61782</v>
      </c>
      <c r="N8" s="12">
        <f>SUM(B8:M8)</f>
        <v>2402374</v>
      </c>
    </row>
    <row r="9" spans="1:14" ht="18.75" customHeight="1">
      <c r="A9" s="13" t="s">
        <v>7</v>
      </c>
      <c r="B9" s="14">
        <v>32224</v>
      </c>
      <c r="C9" s="14">
        <v>32050</v>
      </c>
      <c r="D9" s="14">
        <v>19594</v>
      </c>
      <c r="E9" s="14">
        <v>5032</v>
      </c>
      <c r="F9" s="14">
        <v>15373</v>
      </c>
      <c r="G9" s="14">
        <v>30283</v>
      </c>
      <c r="H9" s="14">
        <v>38171</v>
      </c>
      <c r="I9" s="14">
        <v>17861</v>
      </c>
      <c r="J9" s="14">
        <v>22775</v>
      </c>
      <c r="K9" s="14">
        <v>17841</v>
      </c>
      <c r="L9" s="14">
        <v>13948</v>
      </c>
      <c r="M9" s="14">
        <v>8310</v>
      </c>
      <c r="N9" s="12">
        <f aca="true" t="shared" si="2" ref="N9:N19">SUM(B9:M9)</f>
        <v>253462</v>
      </c>
    </row>
    <row r="10" spans="1:14" ht="18.75" customHeight="1">
      <c r="A10" s="15" t="s">
        <v>8</v>
      </c>
      <c r="B10" s="14">
        <f>+B9-B11</f>
        <v>32224</v>
      </c>
      <c r="C10" s="14">
        <f>+C9-C11</f>
        <v>32050</v>
      </c>
      <c r="D10" s="14">
        <f>+D9-D11</f>
        <v>19594</v>
      </c>
      <c r="E10" s="14">
        <f>+E9-E11</f>
        <v>5032</v>
      </c>
      <c r="F10" s="14">
        <f aca="true" t="shared" si="3" ref="F10:M10">+F9-F11</f>
        <v>15373</v>
      </c>
      <c r="G10" s="14">
        <f t="shared" si="3"/>
        <v>30283</v>
      </c>
      <c r="H10" s="14">
        <f t="shared" si="3"/>
        <v>38171</v>
      </c>
      <c r="I10" s="14">
        <f t="shared" si="3"/>
        <v>17861</v>
      </c>
      <c r="J10" s="14">
        <f t="shared" si="3"/>
        <v>22775</v>
      </c>
      <c r="K10" s="14">
        <f t="shared" si="3"/>
        <v>17841</v>
      </c>
      <c r="L10" s="14">
        <f t="shared" si="3"/>
        <v>13948</v>
      </c>
      <c r="M10" s="14">
        <f t="shared" si="3"/>
        <v>8310</v>
      </c>
      <c r="N10" s="12">
        <f t="shared" si="2"/>
        <v>253462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28</v>
      </c>
      <c r="B12" s="14">
        <f>B13+B14+B15</f>
        <v>246606</v>
      </c>
      <c r="C12" s="14">
        <f>C13+C14+C15</f>
        <v>198803</v>
      </c>
      <c r="D12" s="14">
        <f>D13+D14+D15</f>
        <v>214728</v>
      </c>
      <c r="E12" s="14">
        <f>E13+E14+E15</f>
        <v>45478</v>
      </c>
      <c r="F12" s="14">
        <f aca="true" t="shared" si="4" ref="F12:M12">F13+F14+F15</f>
        <v>163562</v>
      </c>
      <c r="G12" s="14">
        <f t="shared" si="4"/>
        <v>273680</v>
      </c>
      <c r="H12" s="14">
        <f t="shared" si="4"/>
        <v>238286</v>
      </c>
      <c r="I12" s="14">
        <f t="shared" si="4"/>
        <v>222700</v>
      </c>
      <c r="J12" s="14">
        <f t="shared" si="4"/>
        <v>160455</v>
      </c>
      <c r="K12" s="14">
        <f t="shared" si="4"/>
        <v>179085</v>
      </c>
      <c r="L12" s="14">
        <f t="shared" si="4"/>
        <v>84955</v>
      </c>
      <c r="M12" s="14">
        <f t="shared" si="4"/>
        <v>52336</v>
      </c>
      <c r="N12" s="12">
        <f t="shared" si="2"/>
        <v>2080674</v>
      </c>
    </row>
    <row r="13" spans="1:14" ht="18.75" customHeight="1">
      <c r="A13" s="15" t="s">
        <v>10</v>
      </c>
      <c r="B13" s="14">
        <v>109422</v>
      </c>
      <c r="C13" s="14">
        <v>90010</v>
      </c>
      <c r="D13" s="14">
        <v>97595</v>
      </c>
      <c r="E13" s="14">
        <v>20425</v>
      </c>
      <c r="F13" s="14">
        <v>72686</v>
      </c>
      <c r="G13" s="14">
        <v>124859</v>
      </c>
      <c r="H13" s="14">
        <v>112455</v>
      </c>
      <c r="I13" s="14">
        <v>104226</v>
      </c>
      <c r="J13" s="14">
        <v>72954</v>
      </c>
      <c r="K13" s="14">
        <v>80974</v>
      </c>
      <c r="L13" s="14">
        <v>39444</v>
      </c>
      <c r="M13" s="14">
        <v>23589</v>
      </c>
      <c r="N13" s="12">
        <f t="shared" si="2"/>
        <v>948639</v>
      </c>
    </row>
    <row r="14" spans="1:14" ht="18.75" customHeight="1">
      <c r="A14" s="15" t="s">
        <v>11</v>
      </c>
      <c r="B14" s="14">
        <v>107489</v>
      </c>
      <c r="C14" s="14">
        <v>81723</v>
      </c>
      <c r="D14" s="14">
        <v>96338</v>
      </c>
      <c r="E14" s="14">
        <v>19206</v>
      </c>
      <c r="F14" s="14">
        <v>69422</v>
      </c>
      <c r="G14" s="14">
        <v>114134</v>
      </c>
      <c r="H14" s="14">
        <v>97513</v>
      </c>
      <c r="I14" s="14">
        <v>96161</v>
      </c>
      <c r="J14" s="14">
        <v>68950</v>
      </c>
      <c r="K14" s="14">
        <v>78081</v>
      </c>
      <c r="L14" s="14">
        <v>37177</v>
      </c>
      <c r="M14" s="14">
        <v>23790</v>
      </c>
      <c r="N14" s="12">
        <f t="shared" si="2"/>
        <v>889984</v>
      </c>
    </row>
    <row r="15" spans="1:14" ht="18.75" customHeight="1">
      <c r="A15" s="15" t="s">
        <v>12</v>
      </c>
      <c r="B15" s="14">
        <v>29695</v>
      </c>
      <c r="C15" s="14">
        <v>27070</v>
      </c>
      <c r="D15" s="14">
        <v>20795</v>
      </c>
      <c r="E15" s="14">
        <v>5847</v>
      </c>
      <c r="F15" s="14">
        <v>21454</v>
      </c>
      <c r="G15" s="14">
        <v>34687</v>
      </c>
      <c r="H15" s="14">
        <v>28318</v>
      </c>
      <c r="I15" s="14">
        <v>22313</v>
      </c>
      <c r="J15" s="14">
        <v>18551</v>
      </c>
      <c r="K15" s="14">
        <v>20030</v>
      </c>
      <c r="L15" s="14">
        <v>8334</v>
      </c>
      <c r="M15" s="14">
        <v>4957</v>
      </c>
      <c r="N15" s="12">
        <f t="shared" si="2"/>
        <v>242051</v>
      </c>
    </row>
    <row r="16" spans="1:14" ht="18.75" customHeight="1">
      <c r="A16" s="16" t="s">
        <v>32</v>
      </c>
      <c r="B16" s="14">
        <f>B17+B18+B19</f>
        <v>9119</v>
      </c>
      <c r="C16" s="14">
        <f>C17+C18+C19</f>
        <v>7771</v>
      </c>
      <c r="D16" s="14">
        <f>D17+D18+D19</f>
        <v>5081</v>
      </c>
      <c r="E16" s="14">
        <f>E17+E18+E19</f>
        <v>1339</v>
      </c>
      <c r="F16" s="14">
        <f aca="true" t="shared" si="5" ref="F16:M16">F17+F18+F19</f>
        <v>6427</v>
      </c>
      <c r="G16" s="14">
        <f t="shared" si="5"/>
        <v>9621</v>
      </c>
      <c r="H16" s="14">
        <f t="shared" si="5"/>
        <v>8159</v>
      </c>
      <c r="I16" s="14">
        <f t="shared" si="5"/>
        <v>6531</v>
      </c>
      <c r="J16" s="14">
        <f t="shared" si="5"/>
        <v>4982</v>
      </c>
      <c r="K16" s="14">
        <f t="shared" si="5"/>
        <v>5742</v>
      </c>
      <c r="L16" s="14">
        <f t="shared" si="5"/>
        <v>2330</v>
      </c>
      <c r="M16" s="14">
        <f t="shared" si="5"/>
        <v>1136</v>
      </c>
      <c r="N16" s="12">
        <f t="shared" si="2"/>
        <v>68238</v>
      </c>
    </row>
    <row r="17" spans="1:14" ht="18.75" customHeight="1">
      <c r="A17" s="15" t="s">
        <v>29</v>
      </c>
      <c r="B17" s="14">
        <v>3360</v>
      </c>
      <c r="C17" s="14">
        <v>2664</v>
      </c>
      <c r="D17" s="14">
        <v>1772</v>
      </c>
      <c r="E17" s="14">
        <v>474</v>
      </c>
      <c r="F17" s="14">
        <v>2073</v>
      </c>
      <c r="G17" s="14">
        <v>3479</v>
      </c>
      <c r="H17" s="14">
        <v>3108</v>
      </c>
      <c r="I17" s="14">
        <v>2594</v>
      </c>
      <c r="J17" s="14">
        <v>1979</v>
      </c>
      <c r="K17" s="14">
        <v>2431</v>
      </c>
      <c r="L17" s="14">
        <v>1028</v>
      </c>
      <c r="M17" s="14">
        <v>482</v>
      </c>
      <c r="N17" s="12">
        <f t="shared" si="2"/>
        <v>25444</v>
      </c>
    </row>
    <row r="18" spans="1:14" ht="18.75" customHeight="1">
      <c r="A18" s="15" t="s">
        <v>30</v>
      </c>
      <c r="B18" s="14">
        <v>204</v>
      </c>
      <c r="C18" s="14">
        <v>227</v>
      </c>
      <c r="D18" s="14">
        <v>174</v>
      </c>
      <c r="E18" s="14">
        <v>29</v>
      </c>
      <c r="F18" s="14">
        <v>137</v>
      </c>
      <c r="G18" s="14">
        <v>316</v>
      </c>
      <c r="H18" s="14">
        <v>250</v>
      </c>
      <c r="I18" s="14">
        <v>191</v>
      </c>
      <c r="J18" s="14">
        <v>143</v>
      </c>
      <c r="K18" s="14">
        <v>195</v>
      </c>
      <c r="L18" s="14">
        <v>88</v>
      </c>
      <c r="M18" s="14">
        <v>39</v>
      </c>
      <c r="N18" s="12">
        <f t="shared" si="2"/>
        <v>1993</v>
      </c>
    </row>
    <row r="19" spans="1:14" ht="18.75" customHeight="1">
      <c r="A19" s="15" t="s">
        <v>31</v>
      </c>
      <c r="B19" s="14">
        <v>5555</v>
      </c>
      <c r="C19" s="14">
        <v>4880</v>
      </c>
      <c r="D19" s="14">
        <v>3135</v>
      </c>
      <c r="E19" s="14">
        <v>836</v>
      </c>
      <c r="F19" s="14">
        <v>4217</v>
      </c>
      <c r="G19" s="14">
        <v>5826</v>
      </c>
      <c r="H19" s="14">
        <v>4801</v>
      </c>
      <c r="I19" s="14">
        <v>3746</v>
      </c>
      <c r="J19" s="14">
        <v>2860</v>
      </c>
      <c r="K19" s="14">
        <v>3116</v>
      </c>
      <c r="L19" s="14">
        <v>1214</v>
      </c>
      <c r="M19" s="14">
        <v>615</v>
      </c>
      <c r="N19" s="12">
        <f t="shared" si="2"/>
        <v>40801</v>
      </c>
    </row>
    <row r="20" spans="1:14" ht="18.75" customHeight="1">
      <c r="A20" s="17" t="s">
        <v>13</v>
      </c>
      <c r="B20" s="18">
        <f>B21+B22+B23</f>
        <v>162408</v>
      </c>
      <c r="C20" s="18">
        <f>C21+C22+C23</f>
        <v>111344</v>
      </c>
      <c r="D20" s="18">
        <f>D21+D22+D23</f>
        <v>93117</v>
      </c>
      <c r="E20" s="18">
        <f>E21+E22+E23</f>
        <v>21075</v>
      </c>
      <c r="F20" s="18">
        <f aca="true" t="shared" si="6" ref="F20:M20">F21+F22+F23</f>
        <v>81322</v>
      </c>
      <c r="G20" s="18">
        <f t="shared" si="6"/>
        <v>135219</v>
      </c>
      <c r="H20" s="18">
        <f t="shared" si="6"/>
        <v>144111</v>
      </c>
      <c r="I20" s="18">
        <f t="shared" si="6"/>
        <v>137303</v>
      </c>
      <c r="J20" s="18">
        <f t="shared" si="6"/>
        <v>89834</v>
      </c>
      <c r="K20" s="18">
        <f t="shared" si="6"/>
        <v>136618</v>
      </c>
      <c r="L20" s="18">
        <f t="shared" si="6"/>
        <v>54009</v>
      </c>
      <c r="M20" s="18">
        <f t="shared" si="6"/>
        <v>29588</v>
      </c>
      <c r="N20" s="12">
        <f aca="true" t="shared" si="7" ref="N20:N26">SUM(B20:M20)</f>
        <v>1195948</v>
      </c>
    </row>
    <row r="21" spans="1:14" ht="18.75" customHeight="1">
      <c r="A21" s="13" t="s">
        <v>14</v>
      </c>
      <c r="B21" s="14">
        <v>81528</v>
      </c>
      <c r="C21" s="14">
        <v>59506</v>
      </c>
      <c r="D21" s="14">
        <v>50977</v>
      </c>
      <c r="E21" s="14">
        <v>11311</v>
      </c>
      <c r="F21" s="14">
        <v>42903</v>
      </c>
      <c r="G21" s="14">
        <v>74136</v>
      </c>
      <c r="H21" s="14">
        <v>79439</v>
      </c>
      <c r="I21" s="14">
        <v>73356</v>
      </c>
      <c r="J21" s="14">
        <v>47493</v>
      </c>
      <c r="K21" s="14">
        <v>69862</v>
      </c>
      <c r="L21" s="14">
        <v>28102</v>
      </c>
      <c r="M21" s="14">
        <v>15271</v>
      </c>
      <c r="N21" s="12">
        <f t="shared" si="7"/>
        <v>633884</v>
      </c>
    </row>
    <row r="22" spans="1:14" ht="18.75" customHeight="1">
      <c r="A22" s="13" t="s">
        <v>15</v>
      </c>
      <c r="B22" s="14">
        <v>64264</v>
      </c>
      <c r="C22" s="14">
        <v>39520</v>
      </c>
      <c r="D22" s="14">
        <v>33233</v>
      </c>
      <c r="E22" s="14">
        <v>7447</v>
      </c>
      <c r="F22" s="14">
        <v>28901</v>
      </c>
      <c r="G22" s="14">
        <v>46125</v>
      </c>
      <c r="H22" s="14">
        <v>50994</v>
      </c>
      <c r="I22" s="14">
        <v>51662</v>
      </c>
      <c r="J22" s="14">
        <v>33758</v>
      </c>
      <c r="K22" s="14">
        <v>54570</v>
      </c>
      <c r="L22" s="14">
        <v>21506</v>
      </c>
      <c r="M22" s="14">
        <v>12129</v>
      </c>
      <c r="N22" s="12">
        <f t="shared" si="7"/>
        <v>444109</v>
      </c>
    </row>
    <row r="23" spans="1:14" ht="18.75" customHeight="1">
      <c r="A23" s="13" t="s">
        <v>16</v>
      </c>
      <c r="B23" s="14">
        <v>16616</v>
      </c>
      <c r="C23" s="14">
        <v>12318</v>
      </c>
      <c r="D23" s="14">
        <v>8907</v>
      </c>
      <c r="E23" s="14">
        <v>2317</v>
      </c>
      <c r="F23" s="14">
        <v>9518</v>
      </c>
      <c r="G23" s="14">
        <v>14958</v>
      </c>
      <c r="H23" s="14">
        <v>13678</v>
      </c>
      <c r="I23" s="14">
        <v>12285</v>
      </c>
      <c r="J23" s="14">
        <v>8583</v>
      </c>
      <c r="K23" s="14">
        <v>12186</v>
      </c>
      <c r="L23" s="14">
        <v>4401</v>
      </c>
      <c r="M23" s="14">
        <v>2188</v>
      </c>
      <c r="N23" s="12">
        <f t="shared" si="7"/>
        <v>117955</v>
      </c>
    </row>
    <row r="24" spans="1:14" ht="18.75" customHeight="1">
      <c r="A24" s="17" t="s">
        <v>17</v>
      </c>
      <c r="B24" s="14">
        <f>B25+B26</f>
        <v>54592</v>
      </c>
      <c r="C24" s="14">
        <f>C25+C26</f>
        <v>48252</v>
      </c>
      <c r="D24" s="14">
        <f>D25+D26</f>
        <v>43731</v>
      </c>
      <c r="E24" s="14">
        <f>E25+E26</f>
        <v>11930</v>
      </c>
      <c r="F24" s="14">
        <f aca="true" t="shared" si="8" ref="F24:M24">F25+F26</f>
        <v>43466</v>
      </c>
      <c r="G24" s="14">
        <f t="shared" si="8"/>
        <v>66830</v>
      </c>
      <c r="H24" s="14">
        <f t="shared" si="8"/>
        <v>59765</v>
      </c>
      <c r="I24" s="14">
        <f t="shared" si="8"/>
        <v>39102</v>
      </c>
      <c r="J24" s="14">
        <f t="shared" si="8"/>
        <v>34204</v>
      </c>
      <c r="K24" s="14">
        <f t="shared" si="8"/>
        <v>30925</v>
      </c>
      <c r="L24" s="14">
        <f t="shared" si="8"/>
        <v>11189</v>
      </c>
      <c r="M24" s="14">
        <f t="shared" si="8"/>
        <v>5180</v>
      </c>
      <c r="N24" s="12">
        <f t="shared" si="7"/>
        <v>449166</v>
      </c>
    </row>
    <row r="25" spans="1:14" ht="18.75" customHeight="1">
      <c r="A25" s="13" t="s">
        <v>18</v>
      </c>
      <c r="B25" s="14">
        <v>34939</v>
      </c>
      <c r="C25" s="14">
        <v>30881</v>
      </c>
      <c r="D25" s="14">
        <v>27988</v>
      </c>
      <c r="E25" s="14">
        <v>7635</v>
      </c>
      <c r="F25" s="14">
        <v>27818</v>
      </c>
      <c r="G25" s="14">
        <v>42771</v>
      </c>
      <c r="H25" s="14">
        <v>38250</v>
      </c>
      <c r="I25" s="14">
        <v>25025</v>
      </c>
      <c r="J25" s="14">
        <v>21891</v>
      </c>
      <c r="K25" s="14">
        <v>19792</v>
      </c>
      <c r="L25" s="14">
        <v>7161</v>
      </c>
      <c r="M25" s="14">
        <v>3315</v>
      </c>
      <c r="N25" s="12">
        <f t="shared" si="7"/>
        <v>287466</v>
      </c>
    </row>
    <row r="26" spans="1:14" ht="18.75" customHeight="1">
      <c r="A26" s="13" t="s">
        <v>19</v>
      </c>
      <c r="B26" s="14">
        <v>19653</v>
      </c>
      <c r="C26" s="14">
        <v>17371</v>
      </c>
      <c r="D26" s="14">
        <v>15743</v>
      </c>
      <c r="E26" s="14">
        <v>4295</v>
      </c>
      <c r="F26" s="14">
        <v>15648</v>
      </c>
      <c r="G26" s="14">
        <v>24059</v>
      </c>
      <c r="H26" s="14">
        <v>21515</v>
      </c>
      <c r="I26" s="14">
        <v>14077</v>
      </c>
      <c r="J26" s="14">
        <v>12313</v>
      </c>
      <c r="K26" s="14">
        <v>11133</v>
      </c>
      <c r="L26" s="14">
        <v>4028</v>
      </c>
      <c r="M26" s="14">
        <v>1865</v>
      </c>
      <c r="N26" s="12">
        <f t="shared" si="7"/>
        <v>161700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0" t="s">
        <v>93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65</v>
      </c>
      <c r="B37" s="29">
        <f>ROUND(+B7*B35,2)</f>
        <v>879015.22</v>
      </c>
      <c r="C37" s="29">
        <f>ROUND(+C7*C35,2)</f>
        <v>669806.04</v>
      </c>
      <c r="D37" s="29">
        <f>ROUND(+D7*D35,2)</f>
        <v>594175.58</v>
      </c>
      <c r="E37" s="29">
        <f>ROUND(+E7*E35,2)</f>
        <v>166025.34</v>
      </c>
      <c r="F37" s="29">
        <f aca="true" t="shared" si="11" ref="F37:M37">ROUND(+F7*F35,2)</f>
        <v>563728.64</v>
      </c>
      <c r="G37" s="29">
        <f t="shared" si="11"/>
        <v>746791.27</v>
      </c>
      <c r="H37" s="29">
        <f t="shared" si="11"/>
        <v>822132.04</v>
      </c>
      <c r="I37" s="29">
        <f t="shared" si="11"/>
        <v>695339.72</v>
      </c>
      <c r="J37" s="29">
        <f t="shared" si="11"/>
        <v>577412.7</v>
      </c>
      <c r="K37" s="29">
        <f t="shared" si="11"/>
        <v>654496.03</v>
      </c>
      <c r="L37" s="29">
        <f t="shared" si="11"/>
        <v>349471.81</v>
      </c>
      <c r="M37" s="29">
        <f t="shared" si="11"/>
        <v>201692.95</v>
      </c>
      <c r="N37" s="29">
        <f>SUM(B37:M37)</f>
        <v>6920087.34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68</v>
      </c>
      <c r="B39" s="30">
        <f>+B40+B43+B50</f>
        <v>244631.27000000002</v>
      </c>
      <c r="C39" s="30">
        <f>+C40+C43+C50</f>
        <v>205971.22999999998</v>
      </c>
      <c r="D39" s="30">
        <f>+D40+D43+D50</f>
        <v>-42368.880000000005</v>
      </c>
      <c r="E39" s="30">
        <f>+E40+E43+E50</f>
        <v>-4892.25</v>
      </c>
      <c r="F39" s="30">
        <f aca="true" t="shared" si="12" ref="F39:M39">+F40+F43+F50</f>
        <v>148925.25</v>
      </c>
      <c r="G39" s="30">
        <f t="shared" si="12"/>
        <v>-54540.22</v>
      </c>
      <c r="H39" s="30">
        <f t="shared" si="12"/>
        <v>8906.039999999994</v>
      </c>
      <c r="I39" s="30">
        <f t="shared" si="12"/>
        <v>105696.73000000001</v>
      </c>
      <c r="J39" s="30">
        <f t="shared" si="12"/>
        <v>8854.160000000003</v>
      </c>
      <c r="K39" s="30">
        <f t="shared" si="12"/>
        <v>75291.18</v>
      </c>
      <c r="L39" s="30">
        <f t="shared" si="12"/>
        <v>45665.83</v>
      </c>
      <c r="M39" s="30">
        <f t="shared" si="12"/>
        <v>-13281.59</v>
      </c>
      <c r="N39" s="30">
        <f>+N40+N43+N50</f>
        <v>728858.75</v>
      </c>
      <c r="P39" s="42"/>
    </row>
    <row r="40" spans="1:16" ht="18.75" customHeight="1">
      <c r="A40" s="17" t="s">
        <v>69</v>
      </c>
      <c r="B40" s="31">
        <f>B41+B42</f>
        <v>-96672</v>
      </c>
      <c r="C40" s="31">
        <f>C41+C42</f>
        <v>-96150</v>
      </c>
      <c r="D40" s="31">
        <f>D41+D42</f>
        <v>-58782</v>
      </c>
      <c r="E40" s="31">
        <f>E41+E42</f>
        <v>-15096</v>
      </c>
      <c r="F40" s="31">
        <f aca="true" t="shared" si="13" ref="F40:M40">F41+F42</f>
        <v>-46119</v>
      </c>
      <c r="G40" s="31">
        <f t="shared" si="13"/>
        <v>-90849</v>
      </c>
      <c r="H40" s="31">
        <f t="shared" si="13"/>
        <v>-114513</v>
      </c>
      <c r="I40" s="31">
        <f t="shared" si="13"/>
        <v>-53583</v>
      </c>
      <c r="J40" s="31">
        <f t="shared" si="13"/>
        <v>-68325</v>
      </c>
      <c r="K40" s="31">
        <f t="shared" si="13"/>
        <v>-53523</v>
      </c>
      <c r="L40" s="31">
        <f t="shared" si="13"/>
        <v>-41844</v>
      </c>
      <c r="M40" s="31">
        <f t="shared" si="13"/>
        <v>-24930</v>
      </c>
      <c r="N40" s="30">
        <f aca="true" t="shared" si="14" ref="N40:N50">SUM(B40:M40)</f>
        <v>-760386</v>
      </c>
      <c r="P40" s="42"/>
    </row>
    <row r="41" spans="1:16" ht="18.75" customHeight="1">
      <c r="A41" s="13" t="s">
        <v>66</v>
      </c>
      <c r="B41" s="20">
        <f>ROUND(-B9*$D$3,2)</f>
        <v>-96672</v>
      </c>
      <c r="C41" s="20">
        <f>ROUND(-C9*$D$3,2)</f>
        <v>-96150</v>
      </c>
      <c r="D41" s="20">
        <f>ROUND(-D9*$D$3,2)</f>
        <v>-58782</v>
      </c>
      <c r="E41" s="20">
        <f>ROUND(-E9*$D$3,2)</f>
        <v>-15096</v>
      </c>
      <c r="F41" s="20">
        <f aca="true" t="shared" si="15" ref="F41:M41">ROUND(-F9*$D$3,2)</f>
        <v>-46119</v>
      </c>
      <c r="G41" s="20">
        <f t="shared" si="15"/>
        <v>-90849</v>
      </c>
      <c r="H41" s="20">
        <f t="shared" si="15"/>
        <v>-114513</v>
      </c>
      <c r="I41" s="20">
        <f t="shared" si="15"/>
        <v>-53583</v>
      </c>
      <c r="J41" s="20">
        <f t="shared" si="15"/>
        <v>-68325</v>
      </c>
      <c r="K41" s="20">
        <f t="shared" si="15"/>
        <v>-53523</v>
      </c>
      <c r="L41" s="20">
        <f t="shared" si="15"/>
        <v>-41844</v>
      </c>
      <c r="M41" s="20">
        <f t="shared" si="15"/>
        <v>-24930</v>
      </c>
      <c r="N41" s="55">
        <f t="shared" si="14"/>
        <v>-760386</v>
      </c>
      <c r="P41" s="42"/>
    </row>
    <row r="42" spans="1:16" ht="18.75" customHeight="1">
      <c r="A42" s="13" t="s">
        <v>67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5">
        <f>SUM(B42:M42)</f>
        <v>0</v>
      </c>
      <c r="P42" s="42"/>
    </row>
    <row r="43" spans="1:16" ht="18.75" customHeight="1">
      <c r="A43" s="17" t="s">
        <v>70</v>
      </c>
      <c r="B43" s="31">
        <f>SUM(B44:B48)</f>
        <v>-6750</v>
      </c>
      <c r="C43" s="31">
        <f>SUM(C44:C48)</f>
        <v>-13250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-250</v>
      </c>
      <c r="G43" s="31">
        <f t="shared" si="17"/>
        <v>0</v>
      </c>
      <c r="H43" s="31">
        <f t="shared" si="17"/>
        <v>-2000</v>
      </c>
      <c r="I43" s="31">
        <f t="shared" si="17"/>
        <v>0</v>
      </c>
      <c r="J43" s="31">
        <f t="shared" si="17"/>
        <v>-1250</v>
      </c>
      <c r="K43" s="31">
        <f t="shared" si="17"/>
        <v>-250</v>
      </c>
      <c r="L43" s="31">
        <f t="shared" si="17"/>
        <v>0</v>
      </c>
      <c r="M43" s="31">
        <f t="shared" si="17"/>
        <v>0</v>
      </c>
      <c r="N43" s="31">
        <f>SUM(N44:N48)</f>
        <v>-23750</v>
      </c>
      <c r="P43" s="48"/>
    </row>
    <row r="44" spans="1:14" ht="18.75" customHeight="1">
      <c r="A44" s="13" t="s">
        <v>71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73</v>
      </c>
      <c r="B46" s="27">
        <v>-6750</v>
      </c>
      <c r="C46" s="27">
        <v>-13250</v>
      </c>
      <c r="D46" s="27">
        <v>0</v>
      </c>
      <c r="E46" s="27">
        <v>0</v>
      </c>
      <c r="F46" s="27">
        <v>-250</v>
      </c>
      <c r="G46" s="27">
        <v>0</v>
      </c>
      <c r="H46" s="27">
        <v>-2000</v>
      </c>
      <c r="I46" s="27">
        <v>0</v>
      </c>
      <c r="J46" s="27">
        <v>-1250</v>
      </c>
      <c r="K46" s="27">
        <v>-250</v>
      </c>
      <c r="L46" s="27">
        <v>0</v>
      </c>
      <c r="M46" s="27">
        <v>0</v>
      </c>
      <c r="N46" s="27">
        <f t="shared" si="14"/>
        <v>-23750</v>
      </c>
    </row>
    <row r="47" spans="1:14" ht="18.75" customHeight="1">
      <c r="A47" s="13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95</v>
      </c>
      <c r="B50" s="32">
        <v>348053.27</v>
      </c>
      <c r="C50" s="32">
        <v>315371.23</v>
      </c>
      <c r="D50" s="32">
        <v>16413.12</v>
      </c>
      <c r="E50" s="32">
        <v>10203.75</v>
      </c>
      <c r="F50" s="32">
        <v>195294.25</v>
      </c>
      <c r="G50" s="32">
        <v>36308.78</v>
      </c>
      <c r="H50" s="32">
        <v>125419.04</v>
      </c>
      <c r="I50" s="32">
        <v>159279.73</v>
      </c>
      <c r="J50" s="32">
        <v>78429.16</v>
      </c>
      <c r="K50" s="32">
        <v>129064.18</v>
      </c>
      <c r="L50" s="32">
        <v>87509.83</v>
      </c>
      <c r="M50" s="32">
        <v>11648.41</v>
      </c>
      <c r="N50" s="27">
        <f t="shared" si="14"/>
        <v>1512994.75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76</v>
      </c>
      <c r="B52" s="34">
        <f>+B37+B39</f>
        <v>1123646.49</v>
      </c>
      <c r="C52" s="34">
        <f aca="true" t="shared" si="18" ref="C52:M52">+C37+C39</f>
        <v>875777.27</v>
      </c>
      <c r="D52" s="34">
        <f t="shared" si="18"/>
        <v>551806.7</v>
      </c>
      <c r="E52" s="34">
        <f t="shared" si="18"/>
        <v>161133.09</v>
      </c>
      <c r="F52" s="34">
        <f t="shared" si="18"/>
        <v>712653.89</v>
      </c>
      <c r="G52" s="34">
        <f t="shared" si="18"/>
        <v>692251.05</v>
      </c>
      <c r="H52" s="34">
        <f t="shared" si="18"/>
        <v>831038.0800000001</v>
      </c>
      <c r="I52" s="34">
        <f t="shared" si="18"/>
        <v>801036.45</v>
      </c>
      <c r="J52" s="34">
        <f t="shared" si="18"/>
        <v>586266.86</v>
      </c>
      <c r="K52" s="34">
        <f t="shared" si="18"/>
        <v>729787.21</v>
      </c>
      <c r="L52" s="34">
        <f t="shared" si="18"/>
        <v>395137.64</v>
      </c>
      <c r="M52" s="34">
        <f t="shared" si="18"/>
        <v>188411.36000000002</v>
      </c>
      <c r="N52" s="34">
        <f>SUM(B52:M52)</f>
        <v>7648946.090000001</v>
      </c>
      <c r="P52" s="42"/>
    </row>
    <row r="53" spans="1:16" ht="15" customHeight="1">
      <c r="A53" s="4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77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7648946.07</v>
      </c>
      <c r="P55" s="42"/>
    </row>
    <row r="56" spans="1:14" ht="18.75" customHeight="1">
      <c r="A56" s="17" t="s">
        <v>78</v>
      </c>
      <c r="B56" s="44">
        <v>152046.25</v>
      </c>
      <c r="C56" s="44">
        <v>114967.71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267013.96</v>
      </c>
    </row>
    <row r="57" spans="1:14" ht="18.75" customHeight="1">
      <c r="A57" s="17" t="s">
        <v>79</v>
      </c>
      <c r="B57" s="44">
        <v>605218.93</v>
      </c>
      <c r="C57" s="44">
        <v>498301.47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1103520.4</v>
      </c>
    </row>
    <row r="58" spans="1:14" ht="18.75" customHeight="1">
      <c r="A58" s="17" t="s">
        <v>80</v>
      </c>
      <c r="B58" s="43">
        <v>0</v>
      </c>
      <c r="C58" s="43">
        <v>0</v>
      </c>
      <c r="D58" s="31">
        <v>551806.69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551806.69</v>
      </c>
    </row>
    <row r="59" spans="1:14" ht="18.75" customHeight="1">
      <c r="A59" s="17" t="s">
        <v>81</v>
      </c>
      <c r="B59" s="43">
        <v>0</v>
      </c>
      <c r="C59" s="43">
        <v>0</v>
      </c>
      <c r="D59" s="43">
        <v>0</v>
      </c>
      <c r="E59" s="31">
        <v>132108.89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132108.89</v>
      </c>
    </row>
    <row r="60" spans="1:14" ht="18.75" customHeight="1">
      <c r="A60" s="17" t="s">
        <v>82</v>
      </c>
      <c r="B60" s="43">
        <v>0</v>
      </c>
      <c r="C60" s="43">
        <v>0</v>
      </c>
      <c r="D60" s="43">
        <v>0</v>
      </c>
      <c r="E60" s="43">
        <v>0</v>
      </c>
      <c r="F60" s="31">
        <v>245268.17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245268.17</v>
      </c>
    </row>
    <row r="61" spans="1:14" ht="18.75" customHeight="1">
      <c r="A61" s="17" t="s">
        <v>83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270170.28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270170.28</v>
      </c>
    </row>
    <row r="62" spans="1:14" ht="18.75" customHeight="1">
      <c r="A62" s="17" t="s">
        <v>84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367845.07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367845.07</v>
      </c>
    </row>
    <row r="63" spans="1:14" ht="18.75" customHeight="1">
      <c r="A63" s="17" t="s">
        <v>85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138095.53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138095.53</v>
      </c>
    </row>
    <row r="64" spans="1:14" ht="18.75" customHeight="1">
      <c r="A64" s="17" t="s">
        <v>91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298762.47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298762.47</v>
      </c>
    </row>
    <row r="65" spans="1:14" ht="18.75" customHeight="1">
      <c r="A65" s="17" t="s">
        <v>86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371061.18</v>
      </c>
      <c r="K65" s="43">
        <v>0</v>
      </c>
      <c r="L65" s="43">
        <v>0</v>
      </c>
      <c r="M65" s="43">
        <v>0</v>
      </c>
      <c r="N65" s="34">
        <f t="shared" si="19"/>
        <v>371061.18</v>
      </c>
    </row>
    <row r="66" spans="1:14" ht="18.75" customHeight="1">
      <c r="A66" s="17" t="s">
        <v>87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282497.77</v>
      </c>
      <c r="L66" s="43">
        <v>0</v>
      </c>
      <c r="M66" s="43">
        <v>0</v>
      </c>
      <c r="N66" s="31">
        <f t="shared" si="19"/>
        <v>282497.77</v>
      </c>
    </row>
    <row r="67" spans="1:14" ht="18.75" customHeight="1">
      <c r="A67" s="17" t="s">
        <v>88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227905.15</v>
      </c>
      <c r="M67" s="43">
        <v>0</v>
      </c>
      <c r="N67" s="34">
        <f t="shared" si="19"/>
        <v>227905.15</v>
      </c>
    </row>
    <row r="68" spans="1:14" ht="18.75" customHeight="1">
      <c r="A68" s="17" t="s">
        <v>89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188411.36</v>
      </c>
      <c r="N68" s="31">
        <f t="shared" si="19"/>
        <v>188411.36</v>
      </c>
    </row>
    <row r="69" spans="1:14" ht="18.75" customHeight="1">
      <c r="A69" s="40" t="s">
        <v>90</v>
      </c>
      <c r="B69" s="38">
        <v>366381.31</v>
      </c>
      <c r="C69" s="38">
        <v>262508.1</v>
      </c>
      <c r="D69" s="43">
        <v>0</v>
      </c>
      <c r="E69" s="38">
        <v>29024.19</v>
      </c>
      <c r="F69" s="38">
        <v>467385.72</v>
      </c>
      <c r="G69" s="38">
        <v>422080.77</v>
      </c>
      <c r="H69" s="38">
        <v>325097.47</v>
      </c>
      <c r="I69" s="38">
        <v>502273.98</v>
      </c>
      <c r="J69" s="38">
        <v>215205.68</v>
      </c>
      <c r="K69" s="38">
        <v>447289.44</v>
      </c>
      <c r="L69" s="38">
        <v>167232.49</v>
      </c>
      <c r="M69" s="43">
        <v>0</v>
      </c>
      <c r="N69" s="38">
        <f>SUM(B69:M69)</f>
        <v>3204479.1500000004</v>
      </c>
    </row>
    <row r="70" spans="1:14" ht="17.25" customHeight="1">
      <c r="A70" s="61"/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/>
      <c r="K70" s="62"/>
      <c r="L70" s="62">
        <v>0</v>
      </c>
      <c r="M70" s="62">
        <v>0</v>
      </c>
      <c r="N70" s="62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3">
        <v>1.9438399568651084</v>
      </c>
      <c r="C73" s="53">
        <v>1.9387043353601268</v>
      </c>
      <c r="D73" s="53">
        <v>0</v>
      </c>
      <c r="E73" s="53">
        <v>0</v>
      </c>
      <c r="F73" s="43">
        <v>0</v>
      </c>
      <c r="G73" s="43">
        <v>0</v>
      </c>
      <c r="H73" s="53">
        <v>0</v>
      </c>
      <c r="I73" s="53">
        <v>0</v>
      </c>
      <c r="J73" s="53">
        <v>0</v>
      </c>
      <c r="K73" s="43">
        <v>0</v>
      </c>
      <c r="L73" s="53">
        <v>0</v>
      </c>
      <c r="M73" s="53">
        <v>0</v>
      </c>
      <c r="N73" s="34"/>
    </row>
    <row r="74" spans="1:14" ht="18.75" customHeight="1">
      <c r="A74" s="17" t="s">
        <v>25</v>
      </c>
      <c r="B74" s="53">
        <v>1.6940000048737456</v>
      </c>
      <c r="C74" s="53">
        <v>1.5946000168307666</v>
      </c>
      <c r="D74" s="53">
        <v>0</v>
      </c>
      <c r="E74" s="53">
        <v>0</v>
      </c>
      <c r="F74" s="43">
        <v>0</v>
      </c>
      <c r="G74" s="43">
        <v>0</v>
      </c>
      <c r="H74" s="53">
        <v>0</v>
      </c>
      <c r="I74" s="53">
        <v>0</v>
      </c>
      <c r="J74" s="53">
        <v>0</v>
      </c>
      <c r="K74" s="43">
        <v>0</v>
      </c>
      <c r="L74" s="53">
        <v>0</v>
      </c>
      <c r="M74" s="53">
        <v>0</v>
      </c>
      <c r="N74" s="34"/>
    </row>
    <row r="75" spans="1:14" ht="18.75" customHeight="1">
      <c r="A75" s="17" t="s">
        <v>49</v>
      </c>
      <c r="B75" s="53">
        <v>0</v>
      </c>
      <c r="C75" s="53">
        <v>0</v>
      </c>
      <c r="D75" s="24">
        <v>1.5791999755482378</v>
      </c>
      <c r="E75" s="53">
        <v>0</v>
      </c>
      <c r="F75" s="43">
        <v>0</v>
      </c>
      <c r="G75" s="43">
        <v>0</v>
      </c>
      <c r="H75" s="53">
        <v>0</v>
      </c>
      <c r="I75" s="53">
        <v>0</v>
      </c>
      <c r="J75" s="53">
        <v>0</v>
      </c>
      <c r="K75" s="43">
        <v>0</v>
      </c>
      <c r="L75" s="53">
        <v>0</v>
      </c>
      <c r="M75" s="53">
        <v>0</v>
      </c>
      <c r="N75" s="31"/>
    </row>
    <row r="76" spans="1:14" ht="18.75" customHeight="1">
      <c r="A76" s="17" t="s">
        <v>52</v>
      </c>
      <c r="B76" s="53">
        <v>0</v>
      </c>
      <c r="C76" s="53">
        <v>0</v>
      </c>
      <c r="D76" s="53">
        <v>0</v>
      </c>
      <c r="E76" s="53">
        <v>1.9565999245763313</v>
      </c>
      <c r="F76" s="43">
        <v>0</v>
      </c>
      <c r="G76" s="43">
        <v>0</v>
      </c>
      <c r="H76" s="53">
        <v>0</v>
      </c>
      <c r="I76" s="53">
        <v>0</v>
      </c>
      <c r="J76" s="53">
        <v>0</v>
      </c>
      <c r="K76" s="43">
        <v>0</v>
      </c>
      <c r="L76" s="53">
        <v>0</v>
      </c>
      <c r="M76" s="53">
        <v>0</v>
      </c>
      <c r="N76" s="34"/>
    </row>
    <row r="77" spans="1:14" ht="18.75" customHeight="1">
      <c r="A77" s="17" t="s">
        <v>53</v>
      </c>
      <c r="B77" s="53">
        <v>0</v>
      </c>
      <c r="C77" s="53">
        <v>0</v>
      </c>
      <c r="D77" s="53">
        <v>0</v>
      </c>
      <c r="E77" s="53">
        <v>0</v>
      </c>
      <c r="F77" s="53">
        <v>1.8176</v>
      </c>
      <c r="G77" s="43">
        <v>0</v>
      </c>
      <c r="H77" s="53">
        <v>0</v>
      </c>
      <c r="I77" s="53">
        <v>0</v>
      </c>
      <c r="J77" s="53">
        <v>0</v>
      </c>
      <c r="K77" s="43">
        <v>0</v>
      </c>
      <c r="L77" s="53">
        <v>0</v>
      </c>
      <c r="M77" s="53">
        <v>0</v>
      </c>
      <c r="N77" s="31"/>
    </row>
    <row r="78" spans="1:14" ht="18.75" customHeight="1">
      <c r="A78" s="17" t="s">
        <v>54</v>
      </c>
      <c r="B78" s="53">
        <v>0</v>
      </c>
      <c r="C78" s="53">
        <v>0</v>
      </c>
      <c r="D78" s="53">
        <v>0</v>
      </c>
      <c r="E78" s="53">
        <v>0</v>
      </c>
      <c r="F78" s="43">
        <v>0</v>
      </c>
      <c r="G78" s="53">
        <v>1.448299992436481</v>
      </c>
      <c r="H78" s="53">
        <v>0</v>
      </c>
      <c r="I78" s="53">
        <v>0</v>
      </c>
      <c r="J78" s="53">
        <v>0</v>
      </c>
      <c r="K78" s="43">
        <v>0</v>
      </c>
      <c r="L78" s="53">
        <v>0</v>
      </c>
      <c r="M78" s="53">
        <v>0</v>
      </c>
      <c r="N78" s="34"/>
    </row>
    <row r="79" spans="1:14" ht="18.75" customHeight="1">
      <c r="A79" s="17" t="s">
        <v>56</v>
      </c>
      <c r="B79" s="53">
        <v>0</v>
      </c>
      <c r="C79" s="53">
        <v>0</v>
      </c>
      <c r="D79" s="53">
        <v>0</v>
      </c>
      <c r="E79" s="53">
        <v>0</v>
      </c>
      <c r="F79" s="43">
        <v>0</v>
      </c>
      <c r="G79" s="43">
        <v>0</v>
      </c>
      <c r="H79" s="53">
        <v>1.7027435249985852</v>
      </c>
      <c r="I79" s="53">
        <v>0</v>
      </c>
      <c r="J79" s="53">
        <v>0</v>
      </c>
      <c r="K79" s="43">
        <v>0</v>
      </c>
      <c r="L79" s="53">
        <v>0</v>
      </c>
      <c r="M79" s="53">
        <v>0</v>
      </c>
      <c r="N79" s="34"/>
    </row>
    <row r="80" spans="1:14" ht="18.75" customHeight="1">
      <c r="A80" s="17" t="s">
        <v>55</v>
      </c>
      <c r="B80" s="53">
        <v>0</v>
      </c>
      <c r="C80" s="53">
        <v>0</v>
      </c>
      <c r="D80" s="53">
        <v>0</v>
      </c>
      <c r="E80" s="53">
        <v>0</v>
      </c>
      <c r="F80" s="43">
        <v>0</v>
      </c>
      <c r="G80" s="43">
        <v>0</v>
      </c>
      <c r="H80" s="53">
        <v>1.6205999437872092</v>
      </c>
      <c r="I80" s="53">
        <v>0</v>
      </c>
      <c r="J80" s="53">
        <v>0</v>
      </c>
      <c r="K80" s="43">
        <v>0</v>
      </c>
      <c r="L80" s="53">
        <v>0</v>
      </c>
      <c r="M80" s="53">
        <v>0</v>
      </c>
      <c r="N80" s="34"/>
    </row>
    <row r="81" spans="1:14" ht="18.75" customHeight="1">
      <c r="A81" s="17" t="s">
        <v>57</v>
      </c>
      <c r="B81" s="53">
        <v>0</v>
      </c>
      <c r="C81" s="53">
        <v>0</v>
      </c>
      <c r="D81" s="53">
        <v>0</v>
      </c>
      <c r="E81" s="53">
        <v>0</v>
      </c>
      <c r="F81" s="43">
        <v>0</v>
      </c>
      <c r="G81" s="43">
        <v>0</v>
      </c>
      <c r="H81" s="53">
        <v>0</v>
      </c>
      <c r="I81" s="53">
        <v>1.6418999898464453</v>
      </c>
      <c r="J81" s="53">
        <v>0</v>
      </c>
      <c r="K81" s="43">
        <v>0</v>
      </c>
      <c r="L81" s="53">
        <v>0</v>
      </c>
      <c r="M81" s="53">
        <v>0</v>
      </c>
      <c r="N81" s="31"/>
    </row>
    <row r="82" spans="1:14" ht="18.75" customHeight="1">
      <c r="A82" s="17" t="s">
        <v>58</v>
      </c>
      <c r="B82" s="53">
        <v>0</v>
      </c>
      <c r="C82" s="53">
        <v>0</v>
      </c>
      <c r="D82" s="53">
        <v>0</v>
      </c>
      <c r="E82" s="53">
        <v>0</v>
      </c>
      <c r="F82" s="43">
        <v>0</v>
      </c>
      <c r="G82" s="43">
        <v>0</v>
      </c>
      <c r="H82" s="53">
        <v>0</v>
      </c>
      <c r="I82" s="53">
        <v>0</v>
      </c>
      <c r="J82" s="53">
        <v>1.8492</v>
      </c>
      <c r="K82" s="43">
        <v>0</v>
      </c>
      <c r="L82" s="53">
        <v>0</v>
      </c>
      <c r="M82" s="53">
        <v>0</v>
      </c>
      <c r="N82" s="34"/>
    </row>
    <row r="83" spans="1:14" ht="18.75" customHeight="1">
      <c r="A83" s="17" t="s">
        <v>24</v>
      </c>
      <c r="B83" s="53">
        <v>0</v>
      </c>
      <c r="C83" s="53">
        <v>0</v>
      </c>
      <c r="D83" s="53">
        <v>0</v>
      </c>
      <c r="E83" s="53">
        <v>0</v>
      </c>
      <c r="F83" s="43">
        <v>0</v>
      </c>
      <c r="G83" s="43">
        <v>0</v>
      </c>
      <c r="H83" s="53">
        <v>0</v>
      </c>
      <c r="I83" s="53">
        <v>0</v>
      </c>
      <c r="J83" s="53">
        <v>0</v>
      </c>
      <c r="K83" s="24">
        <v>1.7679000083736034</v>
      </c>
      <c r="L83" s="53">
        <v>0</v>
      </c>
      <c r="M83" s="53">
        <v>0</v>
      </c>
      <c r="N83" s="31"/>
    </row>
    <row r="84" spans="1:14" ht="18.75" customHeight="1">
      <c r="A84" s="17" t="s">
        <v>59</v>
      </c>
      <c r="B84" s="53">
        <v>0</v>
      </c>
      <c r="C84" s="53">
        <v>0</v>
      </c>
      <c r="D84" s="53">
        <v>0</v>
      </c>
      <c r="E84" s="53">
        <v>0</v>
      </c>
      <c r="F84" s="43">
        <v>0</v>
      </c>
      <c r="G84" s="4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2.0997999771677156</v>
      </c>
      <c r="M84" s="53">
        <v>0</v>
      </c>
      <c r="N84" s="34"/>
    </row>
    <row r="85" spans="1:14" ht="18.75" customHeight="1">
      <c r="A85" s="40" t="s">
        <v>60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8">
        <v>2.089</v>
      </c>
      <c r="N85" s="59"/>
    </row>
    <row r="86" spans="1:14" ht="48.75" customHeight="1">
      <c r="A86" s="67" t="s">
        <v>97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9" ht="14.25">
      <c r="B89" s="49"/>
    </row>
    <row r="90" ht="14.25">
      <c r="H90" s="50"/>
    </row>
    <row r="91" ht="14.25"/>
    <row r="92" spans="8:11" ht="14.25">
      <c r="H92" s="51"/>
      <c r="I92" s="52"/>
      <c r="J92" s="52"/>
      <c r="K92" s="52"/>
    </row>
  </sheetData>
  <sheetProtection/>
  <mergeCells count="7">
    <mergeCell ref="A86:N86"/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2014-10-02T19:20:15Z</dcterms:modified>
  <cp:category/>
  <cp:version/>
  <cp:contentType/>
  <cp:contentStatus/>
</cp:coreProperties>
</file>