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<sst xmlns="http://schemas.openxmlformats.org/spreadsheetml/2006/main" count="100" uniqueCount="98">
  <si>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</si>
  <si>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</si>
  <si>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</si>
  <si>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</si>
  <si>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</si>
  <si>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</si>
  <si>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</si>
  <si>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</si>
  <si>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</si>
  <si>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</si>
  <si>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</si>
  <si>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</si>
  <si>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</si>
  <si>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</si>
  <si>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</si>
  <si>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</si>
  <si>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</si>
  <si>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</si>
  <si>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</si>
  <si>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</si>
  <si>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</si>
  <si>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</si>
  <si>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</si>
  <si>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</si>
  <si>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</si>
  <si>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</si>
  <si>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</si>
  <si>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</si>
  <si>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</si>
  <si>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</si>
  <si>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</si>
  <si>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</si>
  <si>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</si>
  <si>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</si>
  <si>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</si>
  <si>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</si>
  <si>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</si>
  <si>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</si>
  <si>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</si>
  <si>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</si>
  <si>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</si>
  <si>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</si>
  <si>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</si>
  <si>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</si>
  <si>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</si>
  <si>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</si>
  <si>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</si>
  <si>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</si>
  <si>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</si>
  <si>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</si>
  <si>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</si>
  <si>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</si>
  <si>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</si>
  <si>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</si>
  <si>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</si>
  <si>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</si>
  <si>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</si>
  <si>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</si>
  <si>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</si>
  <si>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</si>
  <si>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</si>
  <si>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</si>
  <si>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</si>
  <si>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</si>
  <si>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</si>
  <si>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</si>
  <si>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</si>
  <si>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</si>
  <si>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</si>
  <si>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</si>
  <si>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</si>
  <si>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</si>
  <si>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</si>
  <si>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</si>
  <si>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</si>
  <si>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</si>
  <si>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</si>
  <si>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</si>
  <si>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</si>
  <si>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</si>
  <si>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</si>
  <si>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</si>
  <si>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</si>
  <si>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</si>
  <si>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</si>
  <si>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</si>
  <si>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</si>
  <si>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</si>
  <si>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</si>
  <si>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</si>
  <si>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</si>
  <si>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</si>
  <si>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</si>
  <si>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</si>
  <si>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</si>
  <si>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</si>
  <si>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</si>
  <si>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14/09/14 - VENCIMENTO 19/09/14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</si>
</sst>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222561</v>
      </c>
      <c r="C7" s="10">
        <f>C8+C20+C24</f>
        <v>152128</v>
      </c>
      <c r="D7" s="10">
        <f>D8+D20+D24</f>
        <v>168750</v>
      </c>
      <c r="E7" s="10">
        <f>E8+E20+E24</f>
        <v>29108</v>
      </c>
      <c r="F7" s="10">
        <f aca="true" t="shared" si="0" ref="F7:M7">F8+F20+F24</f>
        <v>123170</v>
      </c>
      <c r="G7" s="10">
        <f t="shared" si="0"/>
        <v>128588</v>
      </c>
      <c r="H7" s="10">
        <f t="shared" si="0"/>
        <v>171477</v>
      </c>
      <c r="I7" s="10">
        <f t="shared" si="0"/>
        <v>180029</v>
      </c>
      <c r="J7" s="10">
        <f t="shared" si="0"/>
        <v>147894</v>
      </c>
      <c r="K7" s="10">
        <f t="shared" si="0"/>
        <v>183943</v>
      </c>
      <c r="L7" s="10">
        <f t="shared" si="0"/>
        <v>2267</v>
      </c>
      <c r="M7" s="10">
        <f t="shared" si="0"/>
        <v>4585</v>
      </c>
      <c r="N7" s="10">
        <f>+N8+N20+N24</f>
        <v>1514500</v>
      </c>
      <c r="P7" s="41"/>
    </row>
    <row r="8" spans="1:14" ht="18.75" customHeight="1">
      <c r="A8" s="11" t="s">
        <v>34</v>
      </c>
      <c r="B8" s="12">
        <f>+B9+B12+B16</f>
        <v>123831</v>
      </c>
      <c r="C8" s="12">
        <f>+C9+C12+C16</f>
        <v>88965</v>
      </c>
      <c r="D8" s="12">
        <f>+D9+D12+D16</f>
        <v>99261</v>
      </c>
      <c r="E8" s="12">
        <f>+E9+E12+E16</f>
        <v>17534</v>
      </c>
      <c r="F8" s="12">
        <f aca="true" t="shared" si="1" ref="F8:M8">+F9+F12+F16</f>
        <v>69359</v>
      </c>
      <c r="G8" s="12">
        <f t="shared" si="1"/>
        <v>73146</v>
      </c>
      <c r="H8" s="12">
        <f t="shared" si="1"/>
        <v>98360</v>
      </c>
      <c r="I8" s="12">
        <f t="shared" si="1"/>
        <v>99669</v>
      </c>
      <c r="J8" s="12">
        <f t="shared" si="1"/>
        <v>85888</v>
      </c>
      <c r="K8" s="12">
        <f t="shared" si="1"/>
        <v>99744</v>
      </c>
      <c r="L8" s="12">
        <f t="shared" si="1"/>
        <v>1455</v>
      </c>
      <c r="M8" s="12">
        <f t="shared" si="1"/>
        <v>2631</v>
      </c>
      <c r="N8" s="12">
        <f>SUM(B8:M8)</f>
        <v>859843</v>
      </c>
    </row>
    <row r="9" spans="1:14" ht="18.75" customHeight="1">
      <c r="A9" s="13" t="s">
        <v>7</v>
      </c>
      <c r="B9" s="14">
        <v>23096</v>
      </c>
      <c r="C9" s="14">
        <v>19557</v>
      </c>
      <c r="D9" s="14">
        <v>15638</v>
      </c>
      <c r="E9" s="14">
        <v>2841</v>
      </c>
      <c r="F9" s="14">
        <v>11028</v>
      </c>
      <c r="G9" s="14">
        <v>12921</v>
      </c>
      <c r="H9" s="14">
        <v>21680</v>
      </c>
      <c r="I9" s="14">
        <v>13136</v>
      </c>
      <c r="J9" s="14">
        <v>16097</v>
      </c>
      <c r="K9" s="14">
        <v>14104</v>
      </c>
      <c r="L9" s="14">
        <v>477</v>
      </c>
      <c r="M9" s="14">
        <v>501</v>
      </c>
      <c r="N9" s="12">
        <f aca="true" t="shared" si="2" ref="N9:N19">SUM(B9:M9)</f>
        <v>151076</v>
      </c>
    </row>
    <row r="10" spans="1:14" ht="18.75" customHeight="1">
      <c r="A10" s="15" t="s">
        <v>8</v>
      </c>
      <c r="B10" s="14">
        <f>+B9-B11</f>
        <v>23096</v>
      </c>
      <c r="C10" s="14">
        <f>+C9-C11</f>
        <v>19557</v>
      </c>
      <c r="D10" s="14">
        <f>+D9-D11</f>
        <v>15638</v>
      </c>
      <c r="E10" s="14">
        <f>+E9-E11</f>
        <v>2841</v>
      </c>
      <c r="F10" s="14">
        <f aca="true" t="shared" si="3" ref="F10:M10">+F9-F11</f>
        <v>11028</v>
      </c>
      <c r="G10" s="14">
        <f t="shared" si="3"/>
        <v>12921</v>
      </c>
      <c r="H10" s="14">
        <f t="shared" si="3"/>
        <v>21680</v>
      </c>
      <c r="I10" s="14">
        <f t="shared" si="3"/>
        <v>13136</v>
      </c>
      <c r="J10" s="14">
        <f t="shared" si="3"/>
        <v>16097</v>
      </c>
      <c r="K10" s="14">
        <f t="shared" si="3"/>
        <v>14104</v>
      </c>
      <c r="L10" s="14">
        <f t="shared" si="3"/>
        <v>477</v>
      </c>
      <c r="M10" s="14">
        <f t="shared" si="3"/>
        <v>501</v>
      </c>
      <c r="N10" s="12">
        <f t="shared" si="2"/>
        <v>151076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96493</v>
      </c>
      <c r="C12" s="14">
        <f>C13+C14+C15</f>
        <v>66660</v>
      </c>
      <c r="D12" s="14">
        <f>D13+D14+D15</f>
        <v>81446</v>
      </c>
      <c r="E12" s="14">
        <f>E13+E14+E15</f>
        <v>14155</v>
      </c>
      <c r="F12" s="14">
        <f aca="true" t="shared" si="4" ref="F12:M12">F13+F14+F15</f>
        <v>56146</v>
      </c>
      <c r="G12" s="14">
        <f t="shared" si="4"/>
        <v>57559</v>
      </c>
      <c r="H12" s="14">
        <f t="shared" si="4"/>
        <v>73678</v>
      </c>
      <c r="I12" s="14">
        <f t="shared" si="4"/>
        <v>83831</v>
      </c>
      <c r="J12" s="14">
        <f t="shared" si="4"/>
        <v>67393</v>
      </c>
      <c r="K12" s="14">
        <f t="shared" si="4"/>
        <v>82810</v>
      </c>
      <c r="L12" s="14">
        <f t="shared" si="4"/>
        <v>958</v>
      </c>
      <c r="M12" s="14">
        <f t="shared" si="4"/>
        <v>2070</v>
      </c>
      <c r="N12" s="12">
        <f t="shared" si="2"/>
        <v>683199</v>
      </c>
    </row>
    <row r="13" spans="1:14" ht="18.75" customHeight="1">
      <c r="A13" s="15" t="s">
        <v>10</v>
      </c>
      <c r="B13" s="14">
        <v>42497</v>
      </c>
      <c r="C13" s="14">
        <v>30929</v>
      </c>
      <c r="D13" s="14">
        <v>36805</v>
      </c>
      <c r="E13" s="14">
        <v>6269</v>
      </c>
      <c r="F13" s="14">
        <v>25632</v>
      </c>
      <c r="G13" s="14">
        <v>26504</v>
      </c>
      <c r="H13" s="14">
        <v>34592</v>
      </c>
      <c r="I13" s="14">
        <v>38963</v>
      </c>
      <c r="J13" s="14">
        <v>30036</v>
      </c>
      <c r="K13" s="14">
        <v>36591</v>
      </c>
      <c r="L13" s="14">
        <v>433</v>
      </c>
      <c r="M13" s="14">
        <v>891</v>
      </c>
      <c r="N13" s="12">
        <f t="shared" si="2"/>
        <v>310142</v>
      </c>
    </row>
    <row r="14" spans="1:14" ht="18.75" customHeight="1">
      <c r="A14" s="15" t="s">
        <v>11</v>
      </c>
      <c r="B14" s="14">
        <v>44536</v>
      </c>
      <c r="C14" s="14">
        <v>28659</v>
      </c>
      <c r="D14" s="14">
        <v>37855</v>
      </c>
      <c r="E14" s="14">
        <v>6395</v>
      </c>
      <c r="F14" s="14">
        <v>24938</v>
      </c>
      <c r="G14" s="14">
        <v>24799</v>
      </c>
      <c r="H14" s="14">
        <v>32040</v>
      </c>
      <c r="I14" s="14">
        <v>37783</v>
      </c>
      <c r="J14" s="14">
        <v>31253</v>
      </c>
      <c r="K14" s="14">
        <v>39354</v>
      </c>
      <c r="L14" s="14">
        <v>457</v>
      </c>
      <c r="M14" s="14">
        <v>1061</v>
      </c>
      <c r="N14" s="12">
        <f t="shared" si="2"/>
        <v>309130</v>
      </c>
    </row>
    <row r="15" spans="1:14" ht="18.75" customHeight="1">
      <c r="A15" s="15" t="s">
        <v>12</v>
      </c>
      <c r="B15" s="14">
        <v>9460</v>
      </c>
      <c r="C15" s="14">
        <v>7072</v>
      </c>
      <c r="D15" s="14">
        <v>6786</v>
      </c>
      <c r="E15" s="14">
        <v>1491</v>
      </c>
      <c r="F15" s="14">
        <v>5576</v>
      </c>
      <c r="G15" s="14">
        <v>6256</v>
      </c>
      <c r="H15" s="14">
        <v>7046</v>
      </c>
      <c r="I15" s="14">
        <v>7085</v>
      </c>
      <c r="J15" s="14">
        <v>6104</v>
      </c>
      <c r="K15" s="14">
        <v>6865</v>
      </c>
      <c r="L15" s="14">
        <v>68</v>
      </c>
      <c r="M15" s="14">
        <v>118</v>
      </c>
      <c r="N15" s="12">
        <f t="shared" si="2"/>
        <v>63927</v>
      </c>
    </row>
    <row r="16" spans="1:14" ht="18.75" customHeight="1">
      <c r="A16" s="16" t="s">
        <v>33</v>
      </c>
      <c r="B16" s="14">
        <f>B17+B18+B19</f>
        <v>4242</v>
      </c>
      <c r="C16" s="14">
        <f>C17+C18+C19</f>
        <v>2748</v>
      </c>
      <c r="D16" s="14">
        <f>D17+D18+D19</f>
        <v>2177</v>
      </c>
      <c r="E16" s="14">
        <f>E17+E18+E19</f>
        <v>538</v>
      </c>
      <c r="F16" s="14">
        <f aca="true" t="shared" si="5" ref="F16:M16">F17+F18+F19</f>
        <v>2185</v>
      </c>
      <c r="G16" s="14">
        <f t="shared" si="5"/>
        <v>2666</v>
      </c>
      <c r="H16" s="14">
        <f t="shared" si="5"/>
        <v>3002</v>
      </c>
      <c r="I16" s="14">
        <f t="shared" si="5"/>
        <v>2702</v>
      </c>
      <c r="J16" s="14">
        <f t="shared" si="5"/>
        <v>2398</v>
      </c>
      <c r="K16" s="14">
        <f t="shared" si="5"/>
        <v>2830</v>
      </c>
      <c r="L16" s="14">
        <f t="shared" si="5"/>
        <v>20</v>
      </c>
      <c r="M16" s="14">
        <f t="shared" si="5"/>
        <v>60</v>
      </c>
      <c r="N16" s="12">
        <f t="shared" si="2"/>
        <v>25568</v>
      </c>
    </row>
    <row r="17" spans="1:14" ht="18.75" customHeight="1">
      <c r="A17" s="15" t="s">
        <v>30</v>
      </c>
      <c r="B17" s="14">
        <v>1744</v>
      </c>
      <c r="C17" s="14">
        <v>1155</v>
      </c>
      <c r="D17" s="14">
        <v>907</v>
      </c>
      <c r="E17" s="14">
        <v>200</v>
      </c>
      <c r="F17" s="14">
        <v>920</v>
      </c>
      <c r="G17" s="14">
        <v>1123</v>
      </c>
      <c r="H17" s="14">
        <v>1344</v>
      </c>
      <c r="I17" s="14">
        <v>1261</v>
      </c>
      <c r="J17" s="14">
        <v>1084</v>
      </c>
      <c r="K17" s="14">
        <v>1333</v>
      </c>
      <c r="L17" s="14">
        <v>10</v>
      </c>
      <c r="M17" s="14">
        <v>35</v>
      </c>
      <c r="N17" s="12">
        <f t="shared" si="2"/>
        <v>11116</v>
      </c>
    </row>
    <row r="18" spans="1:14" ht="18.75" customHeight="1">
      <c r="A18" s="15" t="s">
        <v>31</v>
      </c>
      <c r="B18" s="14">
        <v>118</v>
      </c>
      <c r="C18" s="14">
        <v>87</v>
      </c>
      <c r="D18" s="14">
        <v>103</v>
      </c>
      <c r="E18" s="14">
        <v>18</v>
      </c>
      <c r="F18" s="14">
        <v>37</v>
      </c>
      <c r="G18" s="14">
        <v>98</v>
      </c>
      <c r="H18" s="14">
        <v>97</v>
      </c>
      <c r="I18" s="14">
        <v>77</v>
      </c>
      <c r="J18" s="14">
        <v>59</v>
      </c>
      <c r="K18" s="14">
        <v>108</v>
      </c>
      <c r="L18" s="14">
        <v>1</v>
      </c>
      <c r="M18" s="14">
        <v>4</v>
      </c>
      <c r="N18" s="12">
        <f t="shared" si="2"/>
        <v>807</v>
      </c>
    </row>
    <row r="19" spans="1:14" ht="18.75" customHeight="1">
      <c r="A19" s="15" t="s">
        <v>32</v>
      </c>
      <c r="B19" s="14">
        <v>2380</v>
      </c>
      <c r="C19" s="14">
        <v>1506</v>
      </c>
      <c r="D19" s="14">
        <v>1167</v>
      </c>
      <c r="E19" s="14">
        <v>320</v>
      </c>
      <c r="F19" s="14">
        <v>1228</v>
      </c>
      <c r="G19" s="14">
        <v>1445</v>
      </c>
      <c r="H19" s="14">
        <v>1561</v>
      </c>
      <c r="I19" s="14">
        <v>1364</v>
      </c>
      <c r="J19" s="14">
        <v>1255</v>
      </c>
      <c r="K19" s="14">
        <v>1389</v>
      </c>
      <c r="L19" s="14">
        <v>9</v>
      </c>
      <c r="M19" s="14">
        <v>21</v>
      </c>
      <c r="N19" s="12">
        <f t="shared" si="2"/>
        <v>13645</v>
      </c>
    </row>
    <row r="20" spans="1:14" ht="18.75" customHeight="1">
      <c r="A20" s="17" t="s">
        <v>13</v>
      </c>
      <c r="B20" s="18">
        <f>B21+B22+B23</f>
        <v>69422</v>
      </c>
      <c r="C20" s="18">
        <f>C21+C22+C23</f>
        <v>40452</v>
      </c>
      <c r="D20" s="18">
        <f>D21+D22+D23</f>
        <v>45100</v>
      </c>
      <c r="E20" s="18">
        <f>E21+E22+E23</f>
        <v>7026</v>
      </c>
      <c r="F20" s="18">
        <f aca="true" t="shared" si="6" ref="F20:M20">F21+F22+F23</f>
        <v>33294</v>
      </c>
      <c r="G20" s="18">
        <f t="shared" si="6"/>
        <v>34374</v>
      </c>
      <c r="H20" s="18">
        <f t="shared" si="6"/>
        <v>46785</v>
      </c>
      <c r="I20" s="18">
        <f t="shared" si="6"/>
        <v>59464</v>
      </c>
      <c r="J20" s="18">
        <f t="shared" si="6"/>
        <v>41995</v>
      </c>
      <c r="K20" s="18">
        <f t="shared" si="6"/>
        <v>65468</v>
      </c>
      <c r="L20" s="18">
        <f t="shared" si="6"/>
        <v>713</v>
      </c>
      <c r="M20" s="18">
        <f t="shared" si="6"/>
        <v>1625</v>
      </c>
      <c r="N20" s="12">
        <f aca="true" t="shared" si="7" ref="N20:N26">SUM(B20:M20)</f>
        <v>445718</v>
      </c>
    </row>
    <row r="21" spans="1:14" ht="18.75" customHeight="1">
      <c r="A21" s="13" t="s">
        <v>14</v>
      </c>
      <c r="B21" s="14">
        <v>36776</v>
      </c>
      <c r="C21" s="14">
        <v>23812</v>
      </c>
      <c r="D21" s="14">
        <v>24072</v>
      </c>
      <c r="E21" s="14">
        <v>3862</v>
      </c>
      <c r="F21" s="14">
        <v>18468</v>
      </c>
      <c r="G21" s="14">
        <v>19408</v>
      </c>
      <c r="H21" s="14">
        <v>27186</v>
      </c>
      <c r="I21" s="14">
        <v>32543</v>
      </c>
      <c r="J21" s="14">
        <v>22966</v>
      </c>
      <c r="K21" s="14">
        <v>34227</v>
      </c>
      <c r="L21" s="14">
        <v>348</v>
      </c>
      <c r="M21" s="14">
        <v>791</v>
      </c>
      <c r="N21" s="12">
        <f t="shared" si="7"/>
        <v>244459</v>
      </c>
    </row>
    <row r="22" spans="1:14" ht="18.75" customHeight="1">
      <c r="A22" s="13" t="s">
        <v>15</v>
      </c>
      <c r="B22" s="14">
        <v>27154</v>
      </c>
      <c r="C22" s="14">
        <v>13299</v>
      </c>
      <c r="D22" s="14">
        <v>17753</v>
      </c>
      <c r="E22" s="14">
        <v>2553</v>
      </c>
      <c r="F22" s="14">
        <v>12072</v>
      </c>
      <c r="G22" s="14">
        <v>12017</v>
      </c>
      <c r="H22" s="14">
        <v>16225</v>
      </c>
      <c r="I22" s="14">
        <v>22756</v>
      </c>
      <c r="J22" s="14">
        <v>15897</v>
      </c>
      <c r="K22" s="14">
        <v>26979</v>
      </c>
      <c r="L22" s="14">
        <v>328</v>
      </c>
      <c r="M22" s="14">
        <v>764</v>
      </c>
      <c r="N22" s="12">
        <f t="shared" si="7"/>
        <v>167797</v>
      </c>
    </row>
    <row r="23" spans="1:14" ht="18.75" customHeight="1">
      <c r="A23" s="13" t="s">
        <v>16</v>
      </c>
      <c r="B23" s="14">
        <v>5492</v>
      </c>
      <c r="C23" s="14">
        <v>3341</v>
      </c>
      <c r="D23" s="14">
        <v>3275</v>
      </c>
      <c r="E23" s="14">
        <v>611</v>
      </c>
      <c r="F23" s="14">
        <v>2754</v>
      </c>
      <c r="G23" s="14">
        <v>2949</v>
      </c>
      <c r="H23" s="14">
        <v>3374</v>
      </c>
      <c r="I23" s="14">
        <v>4165</v>
      </c>
      <c r="J23" s="14">
        <v>3132</v>
      </c>
      <c r="K23" s="14">
        <v>4262</v>
      </c>
      <c r="L23" s="14">
        <v>37</v>
      </c>
      <c r="M23" s="14">
        <v>70</v>
      </c>
      <c r="N23" s="12">
        <f t="shared" si="7"/>
        <v>33462</v>
      </c>
    </row>
    <row r="24" spans="1:14" ht="18.75" customHeight="1">
      <c r="A24" s="17" t="s">
        <v>17</v>
      </c>
      <c r="B24" s="14">
        <f>B25+B26</f>
        <v>29308</v>
      </c>
      <c r="C24" s="14">
        <f>C25+C26</f>
        <v>22711</v>
      </c>
      <c r="D24" s="14">
        <f>D25+D26</f>
        <v>24389</v>
      </c>
      <c r="E24" s="14">
        <f>E25+E26</f>
        <v>4548</v>
      </c>
      <c r="F24" s="14">
        <f aca="true" t="shared" si="8" ref="F24:M24">F25+F26</f>
        <v>20517</v>
      </c>
      <c r="G24" s="14">
        <f t="shared" si="8"/>
        <v>21068</v>
      </c>
      <c r="H24" s="14">
        <f t="shared" si="8"/>
        <v>26332</v>
      </c>
      <c r="I24" s="14">
        <f t="shared" si="8"/>
        <v>20896</v>
      </c>
      <c r="J24" s="14">
        <f t="shared" si="8"/>
        <v>20011</v>
      </c>
      <c r="K24" s="14">
        <f t="shared" si="8"/>
        <v>18731</v>
      </c>
      <c r="L24" s="14">
        <f t="shared" si="8"/>
        <v>99</v>
      </c>
      <c r="M24" s="14">
        <f t="shared" si="8"/>
        <v>329</v>
      </c>
      <c r="N24" s="12">
        <f t="shared" si="7"/>
        <v>208939</v>
      </c>
    </row>
    <row r="25" spans="1:14" ht="18.75" customHeight="1">
      <c r="A25" s="13" t="s">
        <v>18</v>
      </c>
      <c r="B25" s="14">
        <v>18757</v>
      </c>
      <c r="C25" s="14">
        <v>14535</v>
      </c>
      <c r="D25" s="14">
        <v>15609</v>
      </c>
      <c r="E25" s="14">
        <v>2911</v>
      </c>
      <c r="F25" s="14">
        <v>13131</v>
      </c>
      <c r="G25" s="14">
        <v>13484</v>
      </c>
      <c r="H25" s="14">
        <v>16852</v>
      </c>
      <c r="I25" s="14">
        <v>13373</v>
      </c>
      <c r="J25" s="14">
        <v>12807</v>
      </c>
      <c r="K25" s="14">
        <v>11988</v>
      </c>
      <c r="L25" s="14">
        <v>63</v>
      </c>
      <c r="M25" s="14">
        <v>211</v>
      </c>
      <c r="N25" s="12">
        <f t="shared" si="7"/>
        <v>133721</v>
      </c>
    </row>
    <row r="26" spans="1:14" ht="18.75" customHeight="1">
      <c r="A26" s="13" t="s">
        <v>19</v>
      </c>
      <c r="B26" s="14">
        <v>10551</v>
      </c>
      <c r="C26" s="14">
        <v>8176</v>
      </c>
      <c r="D26" s="14">
        <v>8780</v>
      </c>
      <c r="E26" s="14">
        <v>1637</v>
      </c>
      <c r="F26" s="14">
        <v>7386</v>
      </c>
      <c r="G26" s="14">
        <v>7584</v>
      </c>
      <c r="H26" s="14">
        <v>9480</v>
      </c>
      <c r="I26" s="14">
        <v>7523</v>
      </c>
      <c r="J26" s="14">
        <v>7204</v>
      </c>
      <c r="K26" s="14">
        <v>6743</v>
      </c>
      <c r="L26" s="14">
        <v>36</v>
      </c>
      <c r="M26" s="14">
        <v>118</v>
      </c>
      <c r="N26" s="12">
        <f t="shared" si="7"/>
        <v>75218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387434.19</v>
      </c>
      <c r="C37" s="29">
        <f>ROUND(+C7*C35,2)</f>
        <v>255879.3</v>
      </c>
      <c r="D37" s="29">
        <f>ROUND(+D7*D35,2)</f>
        <v>266490</v>
      </c>
      <c r="E37" s="29">
        <f>ROUND(+E7*E35,2)</f>
        <v>56952.71</v>
      </c>
      <c r="F37" s="29">
        <f aca="true" t="shared" si="11" ref="F37:M37">ROUND(+F7*F35,2)</f>
        <v>223873.79</v>
      </c>
      <c r="G37" s="29">
        <f t="shared" si="11"/>
        <v>186234</v>
      </c>
      <c r="H37" s="29">
        <f t="shared" si="11"/>
        <v>288595.79</v>
      </c>
      <c r="I37" s="29">
        <f t="shared" si="11"/>
        <v>295589.62</v>
      </c>
      <c r="J37" s="29">
        <f t="shared" si="11"/>
        <v>273485.58</v>
      </c>
      <c r="K37" s="29">
        <f t="shared" si="11"/>
        <v>325192.83</v>
      </c>
      <c r="L37" s="29">
        <f t="shared" si="11"/>
        <v>4760.25</v>
      </c>
      <c r="M37" s="29">
        <f t="shared" si="11"/>
        <v>9578.07</v>
      </c>
      <c r="N37" s="29">
        <f>SUM(B37:M37)</f>
        <v>2574066.13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-69288</v>
      </c>
      <c r="C39" s="30">
        <f>+C40+C43+C50</f>
        <v>-58671</v>
      </c>
      <c r="D39" s="30">
        <f>+D40+D43+D50</f>
        <v>-46914</v>
      </c>
      <c r="E39" s="30">
        <f>+E40+E43+E50</f>
        <v>-8523</v>
      </c>
      <c r="F39" s="30">
        <f aca="true" t="shared" si="12" ref="F39:M39">+F40+F43+F50</f>
        <v>-33084</v>
      </c>
      <c r="G39" s="30">
        <f t="shared" si="12"/>
        <v>-38763</v>
      </c>
      <c r="H39" s="30">
        <f t="shared" si="12"/>
        <v>-65040</v>
      </c>
      <c r="I39" s="30">
        <f t="shared" si="12"/>
        <v>-39408</v>
      </c>
      <c r="J39" s="30">
        <f t="shared" si="12"/>
        <v>-48291</v>
      </c>
      <c r="K39" s="30">
        <f t="shared" si="12"/>
        <v>-42312</v>
      </c>
      <c r="L39" s="30">
        <f t="shared" si="12"/>
        <v>107569</v>
      </c>
      <c r="M39" s="30">
        <f t="shared" si="12"/>
        <v>55397</v>
      </c>
      <c r="N39" s="30">
        <f>+N40+N43+N50</f>
        <v>-287328</v>
      </c>
      <c r="P39" s="42"/>
    </row>
    <row r="40" spans="1:16" ht="18.75" customHeight="1">
      <c r="A40" s="17" t="s">
        <v>70</v>
      </c>
      <c r="B40" s="31">
        <f>B41+B42</f>
        <v>-69288</v>
      </c>
      <c r="C40" s="31">
        <f>C41+C42</f>
        <v>-58671</v>
      </c>
      <c r="D40" s="31">
        <f>D41+D42</f>
        <v>-46914</v>
      </c>
      <c r="E40" s="31">
        <f>E41+E42</f>
        <v>-8523</v>
      </c>
      <c r="F40" s="31">
        <f aca="true" t="shared" si="13" ref="F40:M40">F41+F42</f>
        <v>-33084</v>
      </c>
      <c r="G40" s="31">
        <f t="shared" si="13"/>
        <v>-38763</v>
      </c>
      <c r="H40" s="31">
        <f t="shared" si="13"/>
        <v>-65040</v>
      </c>
      <c r="I40" s="31">
        <f t="shared" si="13"/>
        <v>-39408</v>
      </c>
      <c r="J40" s="31">
        <f t="shared" si="13"/>
        <v>-48291</v>
      </c>
      <c r="K40" s="31">
        <f t="shared" si="13"/>
        <v>-42312</v>
      </c>
      <c r="L40" s="31">
        <f t="shared" si="13"/>
        <v>-1431</v>
      </c>
      <c r="M40" s="31">
        <f t="shared" si="13"/>
        <v>-1503</v>
      </c>
      <c r="N40" s="30">
        <f aca="true" t="shared" si="14" ref="N40:N50">SUM(B40:M40)</f>
        <v>-453228</v>
      </c>
      <c r="P40" s="49"/>
    </row>
    <row r="41" spans="1:16" ht="18.75" customHeight="1">
      <c r="A41" s="13" t="s">
        <v>67</v>
      </c>
      <c r="B41" s="20">
        <f>ROUND(-B9*$D$3,2)</f>
        <v>-69288</v>
      </c>
      <c r="C41" s="20">
        <f>ROUND(-C9*$D$3,2)</f>
        <v>-58671</v>
      </c>
      <c r="D41" s="20">
        <f>ROUND(-D9*$D$3,2)</f>
        <v>-46914</v>
      </c>
      <c r="E41" s="20">
        <f>ROUND(-E9*$D$3,2)</f>
        <v>-8523</v>
      </c>
      <c r="F41" s="20">
        <f aca="true" t="shared" si="15" ref="F41:M41">ROUND(-F9*$D$3,2)</f>
        <v>-33084</v>
      </c>
      <c r="G41" s="20">
        <f t="shared" si="15"/>
        <v>-38763</v>
      </c>
      <c r="H41" s="20">
        <f t="shared" si="15"/>
        <v>-65040</v>
      </c>
      <c r="I41" s="20">
        <f t="shared" si="15"/>
        <v>-39408</v>
      </c>
      <c r="J41" s="20">
        <f t="shared" si="15"/>
        <v>-48291</v>
      </c>
      <c r="K41" s="20">
        <f t="shared" si="15"/>
        <v>-42312</v>
      </c>
      <c r="L41" s="20">
        <f t="shared" si="15"/>
        <v>-1431</v>
      </c>
      <c r="M41" s="20">
        <f t="shared" si="15"/>
        <v>-1503</v>
      </c>
      <c r="N41" s="56">
        <f t="shared" si="14"/>
        <v>-453228</v>
      </c>
      <c r="P41" s="49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9"/>
    </row>
    <row r="43" spans="1:16" ht="18.75" customHeight="1">
      <c r="A43" s="17" t="s">
        <v>71</v>
      </c>
      <c r="B43" s="31">
        <f aca="true" t="shared" si="17" ref="B43:L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0</v>
      </c>
      <c r="K43" s="31">
        <f t="shared" si="17"/>
        <v>0</v>
      </c>
      <c r="L43" s="31">
        <f t="shared" si="17"/>
        <v>109000</v>
      </c>
      <c r="M43" s="31">
        <f>SUM(M44:M49)</f>
        <v>56900</v>
      </c>
      <c r="N43" s="31">
        <f>SUM(N44:N49)</f>
        <v>165900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f t="shared" si="14"/>
        <v>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109000</v>
      </c>
      <c r="M49" s="27">
        <v>56900</v>
      </c>
      <c r="N49" s="27">
        <f t="shared" si="14"/>
        <v>165900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318146.19</v>
      </c>
      <c r="C52" s="34">
        <f aca="true" t="shared" si="18" ref="C52:M52">+C37+C39</f>
        <v>197208.3</v>
      </c>
      <c r="D52" s="34">
        <f t="shared" si="18"/>
        <v>219576</v>
      </c>
      <c r="E52" s="34">
        <f t="shared" si="18"/>
        <v>48429.71</v>
      </c>
      <c r="F52" s="34">
        <f t="shared" si="18"/>
        <v>190789.79</v>
      </c>
      <c r="G52" s="34">
        <f t="shared" si="18"/>
        <v>147471</v>
      </c>
      <c r="H52" s="34">
        <f t="shared" si="18"/>
        <v>223555.78999999998</v>
      </c>
      <c r="I52" s="34">
        <f t="shared" si="18"/>
        <v>256181.62</v>
      </c>
      <c r="J52" s="34">
        <f t="shared" si="18"/>
        <v>225194.58000000002</v>
      </c>
      <c r="K52" s="34">
        <f t="shared" si="18"/>
        <v>282880.83</v>
      </c>
      <c r="L52" s="34">
        <f t="shared" si="18"/>
        <v>112329.25</v>
      </c>
      <c r="M52" s="34">
        <f t="shared" si="18"/>
        <v>64975.07</v>
      </c>
      <c r="N52" s="34">
        <f>SUM(B52:M52)</f>
        <v>2286738.13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2286738.12</v>
      </c>
      <c r="P55" s="42"/>
    </row>
    <row r="56" spans="1:14" ht="18.75" customHeight="1">
      <c r="A56" s="17" t="s">
        <v>80</v>
      </c>
      <c r="B56" s="44">
        <v>68713.17</v>
      </c>
      <c r="C56" s="44">
        <v>61291.24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130004.41</v>
      </c>
    </row>
    <row r="57" spans="1:14" ht="18.75" customHeight="1">
      <c r="A57" s="17" t="s">
        <v>81</v>
      </c>
      <c r="B57" s="44">
        <v>249433.02</v>
      </c>
      <c r="C57" s="44">
        <v>135917.06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385350.07999999996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219576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219576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48429.71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48429.71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190789.79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190789.79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147471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147471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171238.65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171238.65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52317.14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52317.14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256181.62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256181.62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225194.58</v>
      </c>
      <c r="K65" s="43">
        <v>0</v>
      </c>
      <c r="L65" s="43">
        <v>0</v>
      </c>
      <c r="M65" s="43">
        <v>0</v>
      </c>
      <c r="N65" s="34">
        <f t="shared" si="19"/>
        <v>225194.58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282880.83</v>
      </c>
      <c r="L66" s="43">
        <v>0</v>
      </c>
      <c r="M66" s="43">
        <v>0</v>
      </c>
      <c r="N66" s="31">
        <f t="shared" si="19"/>
        <v>282880.83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112329.24</v>
      </c>
      <c r="M67" s="43">
        <v>0</v>
      </c>
      <c r="N67" s="34">
        <f t="shared" si="19"/>
        <v>112329.24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64975.07</v>
      </c>
      <c r="N68" s="31">
        <f t="shared" si="19"/>
        <v>64975.07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1.933919242640623</v>
      </c>
      <c r="C73" s="54">
        <v>1.9115257550115607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1.694000011164016</v>
      </c>
      <c r="C74" s="54">
        <v>1.5946000453823463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1.5792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1.9565999038065138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1.8175999837622798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1.4482999968892898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1.7049535274223686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1.620600071703863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1.6419000272178372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1.8491999675443225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1.76790000163094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2.099797088663432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2.089001090512541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2014-09-25T13:03:58Z</dcterms:modified>
  <cp:category/>
  <cp:version/>
  <cp:contentType/>
  <cp:contentStatus/>
</cp:coreProperties>
</file>