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<sst xmlns="http://schemas.openxmlformats.org/spreadsheetml/2006/main" count="100" uniqueCount="98">
  <si>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</si>
  <si>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</si>
  <si>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</si>
  <si>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</si>
  <si>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</si>
  <si>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</si>
  <si>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</si>
  <si>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</si>
  <si>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</si>
  <si>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</si>
  <si>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</si>
  <si>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</si>
  <si>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</si>
  <si>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</si>
  <si>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</si>
  <si>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</si>
  <si>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</si>
  <si>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</si>
  <si>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</si>
  <si>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</si>
  <si>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</si>
  <si>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</si>
  <si>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</si>
  <si>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</si>
  <si>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</si>
  <si>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</si>
  <si>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</si>
  <si>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</si>
  <si>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</si>
  <si>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</si>
  <si>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</si>
  <si>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</si>
  <si>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</si>
  <si>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</si>
  <si>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</si>
  <si>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</si>
  <si>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</si>
  <si>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</si>
  <si>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</si>
  <si>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</si>
  <si>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</si>
  <si>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</si>
  <si>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</si>
  <si>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</si>
  <si>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</si>
  <si>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</si>
  <si>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</si>
  <si>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</si>
  <si>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</si>
  <si>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</si>
  <si>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</si>
  <si>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</si>
  <si>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</si>
  <si>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</si>
  <si>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</si>
  <si>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</si>
  <si>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</si>
  <si>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</si>
  <si>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</si>
  <si>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</si>
  <si>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</si>
  <si>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</si>
  <si>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</si>
  <si>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</si>
  <si>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</si>
  <si>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</si>
  <si>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</si>
  <si>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</si>
  <si>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</si>
  <si>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</si>
  <si>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</si>
  <si>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</si>
  <si>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</si>
  <si>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</si>
  <si>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</si>
  <si>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</si>
  <si>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</si>
  <si>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</si>
  <si>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</si>
  <si>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</si>
  <si>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</si>
  <si>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</si>
  <si>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</si>
  <si>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</si>
  <si>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</si>
  <si>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</si>
  <si>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</si>
  <si>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</si>
  <si>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</si>
  <si>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</si>
  <si>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</si>
  <si>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</si>
  <si>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</si>
  <si>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</si>
  <si>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</si>
  <si>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</si>
  <si>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</si>
  <si>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11/09/14 - VENCIMENTO 18/09/14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</si>
</sst>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4</v>
      </c>
      <c r="B4" s="67" t="s">
        <v>64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5</v>
      </c>
    </row>
    <row r="5" spans="1:14" ht="42" customHeight="1">
      <c r="A5" s="67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7"/>
    </row>
    <row r="6" spans="1:14" ht="20.25" customHeight="1">
      <c r="A6" s="67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7"/>
    </row>
    <row r="7" spans="1:16" ht="18.75" customHeight="1">
      <c r="A7" s="9" t="s">
        <v>6</v>
      </c>
      <c r="B7" s="10">
        <f>B8+B20+B24</f>
        <v>520203</v>
      </c>
      <c r="C7" s="10">
        <f>C8+C20+C24</f>
        <v>406063</v>
      </c>
      <c r="D7" s="10">
        <f>D8+D20+D24</f>
        <v>379248</v>
      </c>
      <c r="E7" s="10">
        <f>E8+E20+E24</f>
        <v>89673</v>
      </c>
      <c r="F7" s="10">
        <f aca="true" t="shared" si="0" ref="F7:M7">F8+F20+F24</f>
        <v>322861</v>
      </c>
      <c r="G7" s="10">
        <f t="shared" si="0"/>
        <v>525387</v>
      </c>
      <c r="H7" s="10">
        <f t="shared" si="0"/>
        <v>508499</v>
      </c>
      <c r="I7" s="10">
        <f t="shared" si="0"/>
        <v>441106</v>
      </c>
      <c r="J7" s="10">
        <f t="shared" si="0"/>
        <v>323243</v>
      </c>
      <c r="K7" s="10">
        <f t="shared" si="0"/>
        <v>388756</v>
      </c>
      <c r="L7" s="10">
        <f t="shared" si="0"/>
        <v>174648</v>
      </c>
      <c r="M7" s="10">
        <f t="shared" si="0"/>
        <v>100677</v>
      </c>
      <c r="N7" s="10">
        <f>+N8+N20+N24</f>
        <v>4180364</v>
      </c>
      <c r="P7" s="41"/>
    </row>
    <row r="8" spans="1:14" ht="18.75" customHeight="1">
      <c r="A8" s="11" t="s">
        <v>34</v>
      </c>
      <c r="B8" s="12">
        <f>+B9+B12+B16</f>
        <v>292281</v>
      </c>
      <c r="C8" s="12">
        <f>+C9+C12+C16</f>
        <v>241132</v>
      </c>
      <c r="D8" s="12">
        <f>+D9+D12+D16</f>
        <v>236539</v>
      </c>
      <c r="E8" s="12">
        <f>+E9+E12+E16</f>
        <v>54239</v>
      </c>
      <c r="F8" s="12">
        <f aca="true" t="shared" si="1" ref="F8:M8">+F9+F12+F16</f>
        <v>190603</v>
      </c>
      <c r="G8" s="12">
        <f t="shared" si="1"/>
        <v>316118</v>
      </c>
      <c r="H8" s="12">
        <f t="shared" si="1"/>
        <v>292077</v>
      </c>
      <c r="I8" s="12">
        <f t="shared" si="1"/>
        <v>253823</v>
      </c>
      <c r="J8" s="12">
        <f t="shared" si="1"/>
        <v>191607</v>
      </c>
      <c r="K8" s="12">
        <f t="shared" si="1"/>
        <v>208477</v>
      </c>
      <c r="L8" s="12">
        <f t="shared" si="1"/>
        <v>104615</v>
      </c>
      <c r="M8" s="12">
        <f t="shared" si="1"/>
        <v>63371</v>
      </c>
      <c r="N8" s="12">
        <f>SUM(B8:M8)</f>
        <v>2444882</v>
      </c>
    </row>
    <row r="9" spans="1:14" ht="18.75" customHeight="1">
      <c r="A9" s="13" t="s">
        <v>7</v>
      </c>
      <c r="B9" s="14">
        <v>30403</v>
      </c>
      <c r="C9" s="14">
        <v>29823</v>
      </c>
      <c r="D9" s="14">
        <v>18368</v>
      </c>
      <c r="E9" s="14">
        <v>5099</v>
      </c>
      <c r="F9" s="14">
        <v>15026</v>
      </c>
      <c r="G9" s="14">
        <v>27889</v>
      </c>
      <c r="H9" s="14">
        <v>36437</v>
      </c>
      <c r="I9" s="14">
        <v>17230</v>
      </c>
      <c r="J9" s="14">
        <v>22031</v>
      </c>
      <c r="K9" s="14">
        <v>17505</v>
      </c>
      <c r="L9" s="14">
        <v>13904</v>
      </c>
      <c r="M9" s="14">
        <v>8092</v>
      </c>
      <c r="N9" s="12">
        <f aca="true" t="shared" si="2" ref="N9:N19">SUM(B9:M9)</f>
        <v>241807</v>
      </c>
    </row>
    <row r="10" spans="1:14" ht="18.75" customHeight="1">
      <c r="A10" s="15" t="s">
        <v>8</v>
      </c>
      <c r="B10" s="14">
        <f>+B9-B11</f>
        <v>30403</v>
      </c>
      <c r="C10" s="14">
        <f>+C9-C11</f>
        <v>29823</v>
      </c>
      <c r="D10" s="14">
        <f>+D9-D11</f>
        <v>18368</v>
      </c>
      <c r="E10" s="14">
        <f>+E9-E11</f>
        <v>5099</v>
      </c>
      <c r="F10" s="14">
        <f aca="true" t="shared" si="3" ref="F10:M10">+F9-F11</f>
        <v>15026</v>
      </c>
      <c r="G10" s="14">
        <f t="shared" si="3"/>
        <v>27889</v>
      </c>
      <c r="H10" s="14">
        <f t="shared" si="3"/>
        <v>36437</v>
      </c>
      <c r="I10" s="14">
        <f t="shared" si="3"/>
        <v>17230</v>
      </c>
      <c r="J10" s="14">
        <f t="shared" si="3"/>
        <v>22031</v>
      </c>
      <c r="K10" s="14">
        <f t="shared" si="3"/>
        <v>17505</v>
      </c>
      <c r="L10" s="14">
        <f t="shared" si="3"/>
        <v>13904</v>
      </c>
      <c r="M10" s="14">
        <f t="shared" si="3"/>
        <v>8092</v>
      </c>
      <c r="N10" s="12">
        <f t="shared" si="2"/>
        <v>241807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252649</v>
      </c>
      <c r="C12" s="14">
        <f>C13+C14+C15</f>
        <v>203589</v>
      </c>
      <c r="D12" s="14">
        <f>D13+D14+D15</f>
        <v>214433</v>
      </c>
      <c r="E12" s="14">
        <f>E13+E14+E15</f>
        <v>47778</v>
      </c>
      <c r="F12" s="14">
        <f aca="true" t="shared" si="4" ref="F12:M12">F13+F14+F15</f>
        <v>169252</v>
      </c>
      <c r="G12" s="14">
        <f t="shared" si="4"/>
        <v>278435</v>
      </c>
      <c r="H12" s="14">
        <f t="shared" si="4"/>
        <v>247129</v>
      </c>
      <c r="I12" s="14">
        <f t="shared" si="4"/>
        <v>229925</v>
      </c>
      <c r="J12" s="14">
        <f t="shared" si="4"/>
        <v>164251</v>
      </c>
      <c r="K12" s="14">
        <f t="shared" si="4"/>
        <v>184882</v>
      </c>
      <c r="L12" s="14">
        <f t="shared" si="4"/>
        <v>88320</v>
      </c>
      <c r="M12" s="14">
        <f t="shared" si="4"/>
        <v>54114</v>
      </c>
      <c r="N12" s="12">
        <f t="shared" si="2"/>
        <v>2134757</v>
      </c>
    </row>
    <row r="13" spans="1:14" ht="18.75" customHeight="1">
      <c r="A13" s="15" t="s">
        <v>10</v>
      </c>
      <c r="B13" s="14">
        <v>108632</v>
      </c>
      <c r="C13" s="14">
        <v>88289</v>
      </c>
      <c r="D13" s="14">
        <v>93513</v>
      </c>
      <c r="E13" s="14">
        <v>20540</v>
      </c>
      <c r="F13" s="14">
        <v>72304</v>
      </c>
      <c r="G13" s="14">
        <v>122222</v>
      </c>
      <c r="H13" s="14">
        <v>113658</v>
      </c>
      <c r="I13" s="14">
        <v>103923</v>
      </c>
      <c r="J13" s="14">
        <v>72251</v>
      </c>
      <c r="K13" s="14">
        <v>81540</v>
      </c>
      <c r="L13" s="14">
        <v>39805</v>
      </c>
      <c r="M13" s="14">
        <v>23812</v>
      </c>
      <c r="N13" s="12">
        <f t="shared" si="2"/>
        <v>940489</v>
      </c>
    </row>
    <row r="14" spans="1:14" ht="18.75" customHeight="1">
      <c r="A14" s="15" t="s">
        <v>11</v>
      </c>
      <c r="B14" s="14">
        <v>112347</v>
      </c>
      <c r="C14" s="14">
        <v>86080</v>
      </c>
      <c r="D14" s="14">
        <v>98379</v>
      </c>
      <c r="E14" s="14">
        <v>20479</v>
      </c>
      <c r="F14" s="14">
        <v>73649</v>
      </c>
      <c r="G14" s="14">
        <v>118628</v>
      </c>
      <c r="H14" s="14">
        <v>102717</v>
      </c>
      <c r="I14" s="14">
        <v>100637</v>
      </c>
      <c r="J14" s="14">
        <v>71963</v>
      </c>
      <c r="K14" s="14">
        <v>81253</v>
      </c>
      <c r="L14" s="14">
        <v>39193</v>
      </c>
      <c r="M14" s="14">
        <v>25290</v>
      </c>
      <c r="N14" s="12">
        <f t="shared" si="2"/>
        <v>930615</v>
      </c>
    </row>
    <row r="15" spans="1:14" ht="18.75" customHeight="1">
      <c r="A15" s="15" t="s">
        <v>12</v>
      </c>
      <c r="B15" s="14">
        <v>31670</v>
      </c>
      <c r="C15" s="14">
        <v>29220</v>
      </c>
      <c r="D15" s="14">
        <v>22541</v>
      </c>
      <c r="E15" s="14">
        <v>6759</v>
      </c>
      <c r="F15" s="14">
        <v>23299</v>
      </c>
      <c r="G15" s="14">
        <v>37585</v>
      </c>
      <c r="H15" s="14">
        <v>30754</v>
      </c>
      <c r="I15" s="14">
        <v>25365</v>
      </c>
      <c r="J15" s="14">
        <v>20037</v>
      </c>
      <c r="K15" s="14">
        <v>22089</v>
      </c>
      <c r="L15" s="14">
        <v>9322</v>
      </c>
      <c r="M15" s="14">
        <v>5012</v>
      </c>
      <c r="N15" s="12">
        <f t="shared" si="2"/>
        <v>263653</v>
      </c>
    </row>
    <row r="16" spans="1:14" ht="18.75" customHeight="1">
      <c r="A16" s="16" t="s">
        <v>33</v>
      </c>
      <c r="B16" s="14">
        <f>B17+B18+B19</f>
        <v>9229</v>
      </c>
      <c r="C16" s="14">
        <f>C17+C18+C19</f>
        <v>7720</v>
      </c>
      <c r="D16" s="14">
        <f>D17+D18+D19</f>
        <v>3738</v>
      </c>
      <c r="E16" s="14">
        <f>E17+E18+E19</f>
        <v>1362</v>
      </c>
      <c r="F16" s="14">
        <f aca="true" t="shared" si="5" ref="F16:M16">F17+F18+F19</f>
        <v>6325</v>
      </c>
      <c r="G16" s="14">
        <f t="shared" si="5"/>
        <v>9794</v>
      </c>
      <c r="H16" s="14">
        <f t="shared" si="5"/>
        <v>8511</v>
      </c>
      <c r="I16" s="14">
        <f t="shared" si="5"/>
        <v>6668</v>
      </c>
      <c r="J16" s="14">
        <f t="shared" si="5"/>
        <v>5325</v>
      </c>
      <c r="K16" s="14">
        <f t="shared" si="5"/>
        <v>6090</v>
      </c>
      <c r="L16" s="14">
        <f t="shared" si="5"/>
        <v>2391</v>
      </c>
      <c r="M16" s="14">
        <f t="shared" si="5"/>
        <v>1165</v>
      </c>
      <c r="N16" s="12">
        <f t="shared" si="2"/>
        <v>68318</v>
      </c>
    </row>
    <row r="17" spans="1:14" ht="18.75" customHeight="1">
      <c r="A17" s="15" t="s">
        <v>30</v>
      </c>
      <c r="B17" s="14">
        <v>3345</v>
      </c>
      <c r="C17" s="14">
        <v>2729</v>
      </c>
      <c r="D17" s="14">
        <v>1301</v>
      </c>
      <c r="E17" s="14">
        <v>519</v>
      </c>
      <c r="F17" s="14">
        <v>2080</v>
      </c>
      <c r="G17" s="14">
        <v>3512</v>
      </c>
      <c r="H17" s="14">
        <v>3238</v>
      </c>
      <c r="I17" s="14">
        <v>2722</v>
      </c>
      <c r="J17" s="14">
        <v>2164</v>
      </c>
      <c r="K17" s="14">
        <v>2538</v>
      </c>
      <c r="L17" s="14">
        <v>1001</v>
      </c>
      <c r="M17" s="14">
        <v>493</v>
      </c>
      <c r="N17" s="12">
        <f t="shared" si="2"/>
        <v>25642</v>
      </c>
    </row>
    <row r="18" spans="1:14" ht="18.75" customHeight="1">
      <c r="A18" s="15" t="s">
        <v>31</v>
      </c>
      <c r="B18" s="14">
        <v>198</v>
      </c>
      <c r="C18" s="14">
        <v>219</v>
      </c>
      <c r="D18" s="14">
        <v>145</v>
      </c>
      <c r="E18" s="14">
        <v>36</v>
      </c>
      <c r="F18" s="14">
        <v>128</v>
      </c>
      <c r="G18" s="14">
        <v>320</v>
      </c>
      <c r="H18" s="14">
        <v>251</v>
      </c>
      <c r="I18" s="14">
        <v>184</v>
      </c>
      <c r="J18" s="14">
        <v>128</v>
      </c>
      <c r="K18" s="14">
        <v>195</v>
      </c>
      <c r="L18" s="14">
        <v>69</v>
      </c>
      <c r="M18" s="14">
        <v>39</v>
      </c>
      <c r="N18" s="12">
        <f t="shared" si="2"/>
        <v>1912</v>
      </c>
    </row>
    <row r="19" spans="1:14" ht="18.75" customHeight="1">
      <c r="A19" s="15" t="s">
        <v>32</v>
      </c>
      <c r="B19" s="14">
        <v>5686</v>
      </c>
      <c r="C19" s="14">
        <v>4772</v>
      </c>
      <c r="D19" s="14">
        <v>2292</v>
      </c>
      <c r="E19" s="14">
        <v>807</v>
      </c>
      <c r="F19" s="14">
        <v>4117</v>
      </c>
      <c r="G19" s="14">
        <v>5962</v>
      </c>
      <c r="H19" s="14">
        <v>5022</v>
      </c>
      <c r="I19" s="14">
        <v>3762</v>
      </c>
      <c r="J19" s="14">
        <v>3033</v>
      </c>
      <c r="K19" s="14">
        <v>3357</v>
      </c>
      <c r="L19" s="14">
        <v>1321</v>
      </c>
      <c r="M19" s="14">
        <v>633</v>
      </c>
      <c r="N19" s="12">
        <f t="shared" si="2"/>
        <v>40764</v>
      </c>
    </row>
    <row r="20" spans="1:14" ht="18.75" customHeight="1">
      <c r="A20" s="17" t="s">
        <v>13</v>
      </c>
      <c r="B20" s="18">
        <f>B21+B22+B23</f>
        <v>168734</v>
      </c>
      <c r="C20" s="18">
        <f>C21+C22+C23</f>
        <v>114505</v>
      </c>
      <c r="D20" s="18">
        <f>D21+D22+D23</f>
        <v>97267</v>
      </c>
      <c r="E20" s="18">
        <f>E21+E22+E23</f>
        <v>22397</v>
      </c>
      <c r="F20" s="18">
        <f aca="true" t="shared" si="6" ref="F20:M20">F21+F22+F23</f>
        <v>85350</v>
      </c>
      <c r="G20" s="18">
        <f t="shared" si="6"/>
        <v>138253</v>
      </c>
      <c r="H20" s="18">
        <f t="shared" si="6"/>
        <v>151253</v>
      </c>
      <c r="I20" s="18">
        <f t="shared" si="6"/>
        <v>143136</v>
      </c>
      <c r="J20" s="18">
        <f t="shared" si="6"/>
        <v>94074</v>
      </c>
      <c r="K20" s="18">
        <f t="shared" si="6"/>
        <v>144924</v>
      </c>
      <c r="L20" s="18">
        <f t="shared" si="6"/>
        <v>57327</v>
      </c>
      <c r="M20" s="18">
        <f t="shared" si="6"/>
        <v>31335</v>
      </c>
      <c r="N20" s="12">
        <f aca="true" t="shared" si="7" ref="N20:N26">SUM(B20:M20)</f>
        <v>1248555</v>
      </c>
    </row>
    <row r="21" spans="1:14" ht="18.75" customHeight="1">
      <c r="A21" s="13" t="s">
        <v>14</v>
      </c>
      <c r="B21" s="14">
        <v>81250</v>
      </c>
      <c r="C21" s="14">
        <v>58335</v>
      </c>
      <c r="D21" s="14">
        <v>48662</v>
      </c>
      <c r="E21" s="14">
        <v>11240</v>
      </c>
      <c r="F21" s="14">
        <v>41712</v>
      </c>
      <c r="G21" s="14">
        <v>70767</v>
      </c>
      <c r="H21" s="14">
        <v>80923</v>
      </c>
      <c r="I21" s="14">
        <v>72730</v>
      </c>
      <c r="J21" s="14">
        <v>47694</v>
      </c>
      <c r="K21" s="14">
        <v>71844</v>
      </c>
      <c r="L21" s="14">
        <v>29201</v>
      </c>
      <c r="M21" s="14">
        <v>15501</v>
      </c>
      <c r="N21" s="12">
        <f t="shared" si="7"/>
        <v>629859</v>
      </c>
    </row>
    <row r="22" spans="1:14" ht="18.75" customHeight="1">
      <c r="A22" s="13" t="s">
        <v>15</v>
      </c>
      <c r="B22" s="14">
        <v>69448</v>
      </c>
      <c r="C22" s="14">
        <v>42962</v>
      </c>
      <c r="D22" s="14">
        <v>38903</v>
      </c>
      <c r="E22" s="14">
        <v>8482</v>
      </c>
      <c r="F22" s="14">
        <v>33161</v>
      </c>
      <c r="G22" s="14">
        <v>51263</v>
      </c>
      <c r="H22" s="14">
        <v>55535</v>
      </c>
      <c r="I22" s="14">
        <v>56247</v>
      </c>
      <c r="J22" s="14">
        <v>37088</v>
      </c>
      <c r="K22" s="14">
        <v>59287</v>
      </c>
      <c r="L22" s="14">
        <v>23214</v>
      </c>
      <c r="M22" s="14">
        <v>13491</v>
      </c>
      <c r="N22" s="12">
        <f t="shared" si="7"/>
        <v>489081</v>
      </c>
    </row>
    <row r="23" spans="1:14" ht="18.75" customHeight="1">
      <c r="A23" s="13" t="s">
        <v>16</v>
      </c>
      <c r="B23" s="14">
        <v>18036</v>
      </c>
      <c r="C23" s="14">
        <v>13208</v>
      </c>
      <c r="D23" s="14">
        <v>9702</v>
      </c>
      <c r="E23" s="14">
        <v>2675</v>
      </c>
      <c r="F23" s="14">
        <v>10477</v>
      </c>
      <c r="G23" s="14">
        <v>16223</v>
      </c>
      <c r="H23" s="14">
        <v>14795</v>
      </c>
      <c r="I23" s="14">
        <v>14159</v>
      </c>
      <c r="J23" s="14">
        <v>9292</v>
      </c>
      <c r="K23" s="14">
        <v>13793</v>
      </c>
      <c r="L23" s="14">
        <v>4912</v>
      </c>
      <c r="M23" s="14">
        <v>2343</v>
      </c>
      <c r="N23" s="12">
        <f t="shared" si="7"/>
        <v>129615</v>
      </c>
    </row>
    <row r="24" spans="1:14" ht="18.75" customHeight="1">
      <c r="A24" s="17" t="s">
        <v>17</v>
      </c>
      <c r="B24" s="14">
        <f>B25+B26</f>
        <v>59188</v>
      </c>
      <c r="C24" s="14">
        <f>C25+C26</f>
        <v>50426</v>
      </c>
      <c r="D24" s="14">
        <f>D25+D26</f>
        <v>45442</v>
      </c>
      <c r="E24" s="14">
        <f>E25+E26</f>
        <v>13037</v>
      </c>
      <c r="F24" s="14">
        <f aca="true" t="shared" si="8" ref="F24:M24">F25+F26</f>
        <v>46908</v>
      </c>
      <c r="G24" s="14">
        <f t="shared" si="8"/>
        <v>71016</v>
      </c>
      <c r="H24" s="14">
        <f t="shared" si="8"/>
        <v>65169</v>
      </c>
      <c r="I24" s="14">
        <f t="shared" si="8"/>
        <v>44147</v>
      </c>
      <c r="J24" s="14">
        <f t="shared" si="8"/>
        <v>37562</v>
      </c>
      <c r="K24" s="14">
        <f t="shared" si="8"/>
        <v>35355</v>
      </c>
      <c r="L24" s="14">
        <f t="shared" si="8"/>
        <v>12706</v>
      </c>
      <c r="M24" s="14">
        <f t="shared" si="8"/>
        <v>5971</v>
      </c>
      <c r="N24" s="12">
        <f t="shared" si="7"/>
        <v>486927</v>
      </c>
    </row>
    <row r="25" spans="1:14" ht="18.75" customHeight="1">
      <c r="A25" s="13" t="s">
        <v>18</v>
      </c>
      <c r="B25" s="14">
        <v>37880</v>
      </c>
      <c r="C25" s="14">
        <v>32273</v>
      </c>
      <c r="D25" s="14">
        <v>29083</v>
      </c>
      <c r="E25" s="14">
        <v>8344</v>
      </c>
      <c r="F25" s="14">
        <v>30021</v>
      </c>
      <c r="G25" s="14">
        <v>45450</v>
      </c>
      <c r="H25" s="14">
        <v>41708</v>
      </c>
      <c r="I25" s="14">
        <v>28254</v>
      </c>
      <c r="J25" s="14">
        <v>24040</v>
      </c>
      <c r="K25" s="14">
        <v>22627</v>
      </c>
      <c r="L25" s="14">
        <v>8132</v>
      </c>
      <c r="M25" s="14">
        <v>3821</v>
      </c>
      <c r="N25" s="12">
        <f t="shared" si="7"/>
        <v>311633</v>
      </c>
    </row>
    <row r="26" spans="1:14" ht="18.75" customHeight="1">
      <c r="A26" s="13" t="s">
        <v>19</v>
      </c>
      <c r="B26" s="14">
        <v>21308</v>
      </c>
      <c r="C26" s="14">
        <v>18153</v>
      </c>
      <c r="D26" s="14">
        <v>16359</v>
      </c>
      <c r="E26" s="14">
        <v>4693</v>
      </c>
      <c r="F26" s="14">
        <v>16887</v>
      </c>
      <c r="G26" s="14">
        <v>25566</v>
      </c>
      <c r="H26" s="14">
        <v>23461</v>
      </c>
      <c r="I26" s="14">
        <v>15893</v>
      </c>
      <c r="J26" s="14">
        <v>13522</v>
      </c>
      <c r="K26" s="14">
        <v>12728</v>
      </c>
      <c r="L26" s="14">
        <v>4574</v>
      </c>
      <c r="M26" s="14">
        <v>2150</v>
      </c>
      <c r="N26" s="12">
        <f t="shared" si="7"/>
        <v>175294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905569.38</v>
      </c>
      <c r="C37" s="29">
        <f>ROUND(+C7*C35,2)</f>
        <v>682997.97</v>
      </c>
      <c r="D37" s="29">
        <f>ROUND(+D7*D35,2)</f>
        <v>598908.44</v>
      </c>
      <c r="E37" s="29">
        <f>ROUND(+E7*E35,2)</f>
        <v>175454.19</v>
      </c>
      <c r="F37" s="29">
        <f aca="true" t="shared" si="11" ref="F37:M37">ROUND(+F7*F35,2)</f>
        <v>586832.15</v>
      </c>
      <c r="G37" s="29">
        <f t="shared" si="11"/>
        <v>760917.99</v>
      </c>
      <c r="H37" s="29">
        <f t="shared" si="11"/>
        <v>855803.82</v>
      </c>
      <c r="I37" s="29">
        <f t="shared" si="11"/>
        <v>724251.94</v>
      </c>
      <c r="J37" s="29">
        <f t="shared" si="11"/>
        <v>597740.96</v>
      </c>
      <c r="K37" s="29">
        <f t="shared" si="11"/>
        <v>687281.73</v>
      </c>
      <c r="L37" s="29">
        <f t="shared" si="11"/>
        <v>366725.87</v>
      </c>
      <c r="M37" s="29">
        <f t="shared" si="11"/>
        <v>210314.25</v>
      </c>
      <c r="N37" s="29">
        <f>SUM(B37:M37)</f>
        <v>7152798.69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-91209</v>
      </c>
      <c r="C39" s="30">
        <f>+C40+C43+C50</f>
        <v>-89469</v>
      </c>
      <c r="D39" s="30">
        <f>+D40+D43+D50</f>
        <v>-55104</v>
      </c>
      <c r="E39" s="30">
        <f>+E40+E43+E50</f>
        <v>-15297</v>
      </c>
      <c r="F39" s="30">
        <f aca="true" t="shared" si="12" ref="F39:M39">+F40+F43+F50</f>
        <v>-45078</v>
      </c>
      <c r="G39" s="30">
        <f t="shared" si="12"/>
        <v>-83667</v>
      </c>
      <c r="H39" s="30">
        <f t="shared" si="12"/>
        <v>-109311</v>
      </c>
      <c r="I39" s="30">
        <f t="shared" si="12"/>
        <v>-51690</v>
      </c>
      <c r="J39" s="30">
        <f t="shared" si="12"/>
        <v>-66093</v>
      </c>
      <c r="K39" s="30">
        <f t="shared" si="12"/>
        <v>-52515</v>
      </c>
      <c r="L39" s="30">
        <f t="shared" si="12"/>
        <v>-41712</v>
      </c>
      <c r="M39" s="30">
        <f t="shared" si="12"/>
        <v>-24276</v>
      </c>
      <c r="N39" s="30">
        <f>+N40+N43+N50</f>
        <v>-725421</v>
      </c>
      <c r="P39" s="42"/>
    </row>
    <row r="40" spans="1:16" ht="18.75" customHeight="1">
      <c r="A40" s="17" t="s">
        <v>70</v>
      </c>
      <c r="B40" s="31">
        <f>B41+B42</f>
        <v>-91209</v>
      </c>
      <c r="C40" s="31">
        <f>C41+C42</f>
        <v>-89469</v>
      </c>
      <c r="D40" s="31">
        <f>D41+D42</f>
        <v>-55104</v>
      </c>
      <c r="E40" s="31">
        <f>E41+E42</f>
        <v>-15297</v>
      </c>
      <c r="F40" s="31">
        <f aca="true" t="shared" si="13" ref="F40:M40">F41+F42</f>
        <v>-45078</v>
      </c>
      <c r="G40" s="31">
        <f t="shared" si="13"/>
        <v>-83667</v>
      </c>
      <c r="H40" s="31">
        <f t="shared" si="13"/>
        <v>-109311</v>
      </c>
      <c r="I40" s="31">
        <f t="shared" si="13"/>
        <v>-51690</v>
      </c>
      <c r="J40" s="31">
        <f t="shared" si="13"/>
        <v>-66093</v>
      </c>
      <c r="K40" s="31">
        <f t="shared" si="13"/>
        <v>-52515</v>
      </c>
      <c r="L40" s="31">
        <f t="shared" si="13"/>
        <v>-41712</v>
      </c>
      <c r="M40" s="31">
        <f t="shared" si="13"/>
        <v>-24276</v>
      </c>
      <c r="N40" s="30">
        <f aca="true" t="shared" si="14" ref="N40:N50">SUM(B40:M40)</f>
        <v>-725421</v>
      </c>
      <c r="P40" s="42"/>
    </row>
    <row r="41" spans="1:16" ht="18.75" customHeight="1">
      <c r="A41" s="13" t="s">
        <v>67</v>
      </c>
      <c r="B41" s="20">
        <f>ROUND(-B9*$D$3,2)</f>
        <v>-91209</v>
      </c>
      <c r="C41" s="20">
        <f>ROUND(-C9*$D$3,2)</f>
        <v>-89469</v>
      </c>
      <c r="D41" s="20">
        <f>ROUND(-D9*$D$3,2)</f>
        <v>-55104</v>
      </c>
      <c r="E41" s="20">
        <f>ROUND(-E9*$D$3,2)</f>
        <v>-15297</v>
      </c>
      <c r="F41" s="20">
        <f aca="true" t="shared" si="15" ref="F41:M41">ROUND(-F9*$D$3,2)</f>
        <v>-45078</v>
      </c>
      <c r="G41" s="20">
        <f t="shared" si="15"/>
        <v>-83667</v>
      </c>
      <c r="H41" s="20">
        <f t="shared" si="15"/>
        <v>-109311</v>
      </c>
      <c r="I41" s="20">
        <f t="shared" si="15"/>
        <v>-51690</v>
      </c>
      <c r="J41" s="20">
        <f t="shared" si="15"/>
        <v>-66093</v>
      </c>
      <c r="K41" s="20">
        <f t="shared" si="15"/>
        <v>-52515</v>
      </c>
      <c r="L41" s="20">
        <f t="shared" si="15"/>
        <v>-41712</v>
      </c>
      <c r="M41" s="20">
        <f t="shared" si="15"/>
        <v>-24276</v>
      </c>
      <c r="N41" s="56">
        <f t="shared" si="14"/>
        <v>-725421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2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2"/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814360.38</v>
      </c>
      <c r="C52" s="34">
        <f aca="true" t="shared" si="18" ref="C52:M52">+C37+C39</f>
        <v>593528.97</v>
      </c>
      <c r="D52" s="34">
        <f t="shared" si="18"/>
        <v>543804.44</v>
      </c>
      <c r="E52" s="34">
        <f t="shared" si="18"/>
        <v>160157.19</v>
      </c>
      <c r="F52" s="34">
        <f t="shared" si="18"/>
        <v>541754.15</v>
      </c>
      <c r="G52" s="34">
        <f t="shared" si="18"/>
        <v>677250.99</v>
      </c>
      <c r="H52" s="34">
        <f t="shared" si="18"/>
        <v>746492.82</v>
      </c>
      <c r="I52" s="34">
        <f t="shared" si="18"/>
        <v>672561.94</v>
      </c>
      <c r="J52" s="34">
        <f t="shared" si="18"/>
        <v>531647.96</v>
      </c>
      <c r="K52" s="34">
        <f t="shared" si="18"/>
        <v>634766.73</v>
      </c>
      <c r="L52" s="34">
        <f t="shared" si="18"/>
        <v>325013.87</v>
      </c>
      <c r="M52" s="34">
        <f t="shared" si="18"/>
        <v>186038.25</v>
      </c>
      <c r="N52" s="34">
        <f>SUM(B52:M52)</f>
        <v>6427377.69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6427377.710000001</v>
      </c>
      <c r="P55" s="42"/>
    </row>
    <row r="56" spans="1:14" ht="18.75" customHeight="1">
      <c r="A56" s="17" t="s">
        <v>80</v>
      </c>
      <c r="B56" s="44">
        <v>135627.13</v>
      </c>
      <c r="C56" s="44">
        <v>114920.56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250547.69</v>
      </c>
    </row>
    <row r="57" spans="1:14" ht="18.75" customHeight="1">
      <c r="A57" s="17" t="s">
        <v>81</v>
      </c>
      <c r="B57" s="44">
        <v>305176.06</v>
      </c>
      <c r="C57" s="44">
        <v>233580.37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538756.4299999999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543804.45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543804.45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133358.51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133358.51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42177.39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42177.39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188867.12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188867.12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346805.03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346805.03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137501.41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137501.41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204841.76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204841.76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321448.43</v>
      </c>
      <c r="K65" s="43">
        <v>0</v>
      </c>
      <c r="L65" s="43">
        <v>0</v>
      </c>
      <c r="M65" s="43">
        <v>0</v>
      </c>
      <c r="N65" s="34">
        <f t="shared" si="19"/>
        <v>321448.43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214351.34</v>
      </c>
      <c r="L66" s="43">
        <v>0</v>
      </c>
      <c r="M66" s="43">
        <v>0</v>
      </c>
      <c r="N66" s="31">
        <f t="shared" si="19"/>
        <v>214351.34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166081.75</v>
      </c>
      <c r="M67" s="43">
        <v>0</v>
      </c>
      <c r="N67" s="34">
        <f t="shared" si="19"/>
        <v>166081.75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186038.25</v>
      </c>
      <c r="N68" s="31">
        <f t="shared" si="19"/>
        <v>186038.25</v>
      </c>
    </row>
    <row r="69" spans="1:14" ht="18.75" customHeight="1">
      <c r="A69" s="40" t="s">
        <v>92</v>
      </c>
      <c r="B69" s="38">
        <v>373557.19</v>
      </c>
      <c r="C69" s="38">
        <v>245028.04</v>
      </c>
      <c r="D69" s="43">
        <v>0</v>
      </c>
      <c r="E69" s="38">
        <v>26798.68</v>
      </c>
      <c r="F69" s="38">
        <v>499576.76</v>
      </c>
      <c r="G69" s="38">
        <v>488383.87</v>
      </c>
      <c r="H69" s="38">
        <v>262186.39</v>
      </c>
      <c r="I69" s="38">
        <v>467720.18</v>
      </c>
      <c r="J69" s="38">
        <v>210199.53</v>
      </c>
      <c r="K69" s="38">
        <v>420415.39</v>
      </c>
      <c r="L69" s="38">
        <v>158932.12</v>
      </c>
      <c r="M69" s="43">
        <v>0</v>
      </c>
      <c r="N69" s="38">
        <f>SUM(B69:M69)</f>
        <v>3152798.1500000004</v>
      </c>
    </row>
    <row r="70" spans="1:14" ht="17.25" customHeight="1">
      <c r="A70" s="63"/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/>
      <c r="K70" s="64"/>
      <c r="L70" s="64">
        <v>0</v>
      </c>
      <c r="M70" s="64">
        <v>0</v>
      </c>
      <c r="N70" s="64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1.947124350176752</v>
      </c>
      <c r="C73" s="54">
        <v>1.9321298004679208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1.6939999952832747</v>
      </c>
      <c r="C74" s="54">
        <v>1.5946000059817158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1.579200022149095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1.9565999799270684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1.8175999888496908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1.4482999960029463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1.702864124361896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1.6206000684117081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1.6418999968261598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1.8492000136120506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1.767899993826462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2.0997999977096793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2.0889999702017343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2014-09-17T20:26:01Z</dcterms:modified>
  <cp:category/>
  <cp:version/>
  <cp:contentType/>
  <cp:contentStatus/>
</cp:coreProperties>
</file>