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<sst xmlns="http://schemas.openxmlformats.org/spreadsheetml/2006/main" count="100" uniqueCount="98">
  <si>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</si>
  <si>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</si>
  <si>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</si>
  <si>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</si>
  <si>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</si>
  <si>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</si>
  <si>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</si>
  <si>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</si>
  <si>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</si>
  <si>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</si>
  <si>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</si>
  <si>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</si>
  <si>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</si>
  <si>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</si>
  <si>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</si>
  <si>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</si>
  <si>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</si>
  <si>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</si>
  <si>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</si>
  <si>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</si>
  <si>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</si>
  <si>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</si>
  <si>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</si>
  <si>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</si>
  <si>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</si>
  <si>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</si>
  <si>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</si>
  <si>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</si>
  <si>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</si>
  <si>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</si>
  <si>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</si>
  <si>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</si>
  <si>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</si>
  <si>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</si>
  <si>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</si>
  <si>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</si>
  <si>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</si>
  <si>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</si>
  <si>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</si>
  <si>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</si>
  <si>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</si>
  <si>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</si>
  <si>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</si>
  <si>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</si>
  <si>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</si>
  <si>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</si>
  <si>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</si>
  <si>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</si>
  <si>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</si>
  <si>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</si>
  <si>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</si>
  <si>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</si>
  <si>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</si>
  <si>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</si>
  <si>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</si>
  <si>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</si>
  <si>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</si>
  <si>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</si>
  <si>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</si>
  <si>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</si>
  <si>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</si>
  <si>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</si>
  <si>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</si>
  <si>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</si>
  <si>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</si>
  <si>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</si>
  <si>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</si>
  <si>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</si>
  <si>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</si>
  <si>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</si>
  <si>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</si>
  <si>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</si>
  <si>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</si>
  <si>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</si>
  <si>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</si>
  <si>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</si>
  <si>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</si>
  <si>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</si>
  <si>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</si>
  <si>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</si>
  <si>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</si>
  <si>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</si>
  <si>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</si>
  <si>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</si>
  <si>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</si>
  <si>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</si>
  <si>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</si>
  <si>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</si>
  <si>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</si>
  <si>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</si>
  <si>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</si>
  <si>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</si>
  <si>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</si>
  <si>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</si>
  <si>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</si>
  <si>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</si>
  <si>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</si>
  <si>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09/09/14 - VENCIMENTO 16/09/14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</si>
</sst>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526309</v>
      </c>
      <c r="C7" s="10">
        <f>C8+C20+C24</f>
        <v>412988</v>
      </c>
      <c r="D7" s="10">
        <f>D8+D20+D24</f>
        <v>385141</v>
      </c>
      <c r="E7" s="10">
        <f>E8+E20+E24</f>
        <v>92760</v>
      </c>
      <c r="F7" s="10">
        <f aca="true" t="shared" si="0" ref="F7:M7">F8+F20+F24</f>
        <v>322557</v>
      </c>
      <c r="G7" s="10">
        <f t="shared" si="0"/>
        <v>526162</v>
      </c>
      <c r="H7" s="10">
        <f t="shared" si="0"/>
        <v>516900</v>
      </c>
      <c r="I7" s="10">
        <f t="shared" si="0"/>
        <v>448293</v>
      </c>
      <c r="J7" s="10">
        <f t="shared" si="0"/>
        <v>327439</v>
      </c>
      <c r="K7" s="10">
        <f t="shared" si="0"/>
        <v>400784</v>
      </c>
      <c r="L7" s="10">
        <f t="shared" si="0"/>
        <v>176569</v>
      </c>
      <c r="M7" s="10">
        <f t="shared" si="0"/>
        <v>99357</v>
      </c>
      <c r="N7" s="10">
        <f>+N8+N20+N24</f>
        <v>4235259</v>
      </c>
      <c r="P7" s="41"/>
    </row>
    <row r="8" spans="1:14" ht="18.75" customHeight="1">
      <c r="A8" s="11" t="s">
        <v>34</v>
      </c>
      <c r="B8" s="12">
        <f>+B9+B12+B16</f>
        <v>293888</v>
      </c>
      <c r="C8" s="12">
        <f>+C9+C12+C16</f>
        <v>244075</v>
      </c>
      <c r="D8" s="12">
        <f>+D9+D12+D16</f>
        <v>239502</v>
      </c>
      <c r="E8" s="12">
        <f>+E9+E12+E16</f>
        <v>55479</v>
      </c>
      <c r="F8" s="12">
        <f aca="true" t="shared" si="1" ref="F8:M8">+F9+F12+F16</f>
        <v>188895</v>
      </c>
      <c r="G8" s="12">
        <f t="shared" si="1"/>
        <v>313564</v>
      </c>
      <c r="H8" s="12">
        <f t="shared" si="1"/>
        <v>295501</v>
      </c>
      <c r="I8" s="12">
        <f t="shared" si="1"/>
        <v>257066</v>
      </c>
      <c r="J8" s="12">
        <f t="shared" si="1"/>
        <v>193173</v>
      </c>
      <c r="K8" s="12">
        <f t="shared" si="1"/>
        <v>214526</v>
      </c>
      <c r="L8" s="12">
        <f t="shared" si="1"/>
        <v>105361</v>
      </c>
      <c r="M8" s="12">
        <f t="shared" si="1"/>
        <v>62743</v>
      </c>
      <c r="N8" s="12">
        <f>SUM(B8:M8)</f>
        <v>2463773</v>
      </c>
    </row>
    <row r="9" spans="1:14" ht="18.75" customHeight="1">
      <c r="A9" s="13" t="s">
        <v>7</v>
      </c>
      <c r="B9" s="14">
        <v>32323</v>
      </c>
      <c r="C9" s="14">
        <v>32043</v>
      </c>
      <c r="D9" s="14">
        <v>20048</v>
      </c>
      <c r="E9" s="14">
        <v>5604</v>
      </c>
      <c r="F9" s="14">
        <v>15667</v>
      </c>
      <c r="G9" s="14">
        <v>28928</v>
      </c>
      <c r="H9" s="14">
        <v>39084</v>
      </c>
      <c r="I9" s="14">
        <v>19356</v>
      </c>
      <c r="J9" s="14">
        <v>23611</v>
      </c>
      <c r="K9" s="14">
        <v>19289</v>
      </c>
      <c r="L9" s="14">
        <v>14320</v>
      </c>
      <c r="M9" s="14">
        <v>8690</v>
      </c>
      <c r="N9" s="12">
        <f aca="true" t="shared" si="2" ref="N9:N19">SUM(B9:M9)</f>
        <v>258963</v>
      </c>
    </row>
    <row r="10" spans="1:14" ht="18.75" customHeight="1">
      <c r="A10" s="15" t="s">
        <v>8</v>
      </c>
      <c r="B10" s="14">
        <f>+B9-B11</f>
        <v>32323</v>
      </c>
      <c r="C10" s="14">
        <f>+C9-C11</f>
        <v>32043</v>
      </c>
      <c r="D10" s="14">
        <f>+D9-D11</f>
        <v>20048</v>
      </c>
      <c r="E10" s="14">
        <f>+E9-E11</f>
        <v>5604</v>
      </c>
      <c r="F10" s="14">
        <f aca="true" t="shared" si="3" ref="F10:M10">+F9-F11</f>
        <v>15667</v>
      </c>
      <c r="G10" s="14">
        <f t="shared" si="3"/>
        <v>28928</v>
      </c>
      <c r="H10" s="14">
        <f t="shared" si="3"/>
        <v>39084</v>
      </c>
      <c r="I10" s="14">
        <f t="shared" si="3"/>
        <v>19356</v>
      </c>
      <c r="J10" s="14">
        <f t="shared" si="3"/>
        <v>23611</v>
      </c>
      <c r="K10" s="14">
        <f t="shared" si="3"/>
        <v>19289</v>
      </c>
      <c r="L10" s="14">
        <f t="shared" si="3"/>
        <v>14320</v>
      </c>
      <c r="M10" s="14">
        <f t="shared" si="3"/>
        <v>8690</v>
      </c>
      <c r="N10" s="12">
        <f t="shared" si="2"/>
        <v>258963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252411</v>
      </c>
      <c r="C12" s="14">
        <f>C13+C14+C15</f>
        <v>204405</v>
      </c>
      <c r="D12" s="14">
        <f>D13+D14+D15</f>
        <v>216133</v>
      </c>
      <c r="E12" s="14">
        <f>E13+E14+E15</f>
        <v>48487</v>
      </c>
      <c r="F12" s="14">
        <f aca="true" t="shared" si="4" ref="F12:M12">F13+F14+F15</f>
        <v>166989</v>
      </c>
      <c r="G12" s="14">
        <f t="shared" si="4"/>
        <v>274717</v>
      </c>
      <c r="H12" s="14">
        <f t="shared" si="4"/>
        <v>248202</v>
      </c>
      <c r="I12" s="14">
        <f t="shared" si="4"/>
        <v>230967</v>
      </c>
      <c r="J12" s="14">
        <f t="shared" si="4"/>
        <v>164383</v>
      </c>
      <c r="K12" s="14">
        <f t="shared" si="4"/>
        <v>189194</v>
      </c>
      <c r="L12" s="14">
        <f t="shared" si="4"/>
        <v>88675</v>
      </c>
      <c r="M12" s="14">
        <f t="shared" si="4"/>
        <v>52908</v>
      </c>
      <c r="N12" s="12">
        <f t="shared" si="2"/>
        <v>2137471</v>
      </c>
    </row>
    <row r="13" spans="1:14" ht="18.75" customHeight="1">
      <c r="A13" s="15" t="s">
        <v>10</v>
      </c>
      <c r="B13" s="14">
        <v>108299</v>
      </c>
      <c r="C13" s="14">
        <v>89177</v>
      </c>
      <c r="D13" s="14">
        <v>94533</v>
      </c>
      <c r="E13" s="14">
        <v>21131</v>
      </c>
      <c r="F13" s="14">
        <v>71692</v>
      </c>
      <c r="G13" s="14">
        <v>120245</v>
      </c>
      <c r="H13" s="14">
        <v>113674</v>
      </c>
      <c r="I13" s="14">
        <v>104529</v>
      </c>
      <c r="J13" s="14">
        <v>72187</v>
      </c>
      <c r="K13" s="14">
        <v>83141</v>
      </c>
      <c r="L13" s="14">
        <v>39641</v>
      </c>
      <c r="M13" s="14">
        <v>22993</v>
      </c>
      <c r="N13" s="12">
        <f t="shared" si="2"/>
        <v>941242</v>
      </c>
    </row>
    <row r="14" spans="1:14" ht="18.75" customHeight="1">
      <c r="A14" s="15" t="s">
        <v>11</v>
      </c>
      <c r="B14" s="14">
        <v>111951</v>
      </c>
      <c r="C14" s="14">
        <v>86405</v>
      </c>
      <c r="D14" s="14">
        <v>99253</v>
      </c>
      <c r="E14" s="14">
        <v>20718</v>
      </c>
      <c r="F14" s="14">
        <v>72381</v>
      </c>
      <c r="G14" s="14">
        <v>117820</v>
      </c>
      <c r="H14" s="14">
        <v>103639</v>
      </c>
      <c r="I14" s="14">
        <v>101053</v>
      </c>
      <c r="J14" s="14">
        <v>71981</v>
      </c>
      <c r="K14" s="14">
        <v>83351</v>
      </c>
      <c r="L14" s="14">
        <v>39750</v>
      </c>
      <c r="M14" s="14">
        <v>24649</v>
      </c>
      <c r="N14" s="12">
        <f t="shared" si="2"/>
        <v>932951</v>
      </c>
    </row>
    <row r="15" spans="1:14" ht="18.75" customHeight="1">
      <c r="A15" s="15" t="s">
        <v>12</v>
      </c>
      <c r="B15" s="14">
        <v>32161</v>
      </c>
      <c r="C15" s="14">
        <v>28823</v>
      </c>
      <c r="D15" s="14">
        <v>22347</v>
      </c>
      <c r="E15" s="14">
        <v>6638</v>
      </c>
      <c r="F15" s="14">
        <v>22916</v>
      </c>
      <c r="G15" s="14">
        <v>36652</v>
      </c>
      <c r="H15" s="14">
        <v>30889</v>
      </c>
      <c r="I15" s="14">
        <v>25385</v>
      </c>
      <c r="J15" s="14">
        <v>20215</v>
      </c>
      <c r="K15" s="14">
        <v>22702</v>
      </c>
      <c r="L15" s="14">
        <v>9284</v>
      </c>
      <c r="M15" s="14">
        <v>5266</v>
      </c>
      <c r="N15" s="12">
        <f t="shared" si="2"/>
        <v>263278</v>
      </c>
    </row>
    <row r="16" spans="1:14" ht="18.75" customHeight="1">
      <c r="A16" s="16" t="s">
        <v>33</v>
      </c>
      <c r="B16" s="14">
        <f>B17+B18+B19</f>
        <v>9154</v>
      </c>
      <c r="C16" s="14">
        <f>C17+C18+C19</f>
        <v>7627</v>
      </c>
      <c r="D16" s="14">
        <f>D17+D18+D19</f>
        <v>3321</v>
      </c>
      <c r="E16" s="14">
        <f>E17+E18+E19</f>
        <v>1388</v>
      </c>
      <c r="F16" s="14">
        <f aca="true" t="shared" si="5" ref="F16:M16">F17+F18+F19</f>
        <v>6239</v>
      </c>
      <c r="G16" s="14">
        <f t="shared" si="5"/>
        <v>9919</v>
      </c>
      <c r="H16" s="14">
        <f t="shared" si="5"/>
        <v>8215</v>
      </c>
      <c r="I16" s="14">
        <f t="shared" si="5"/>
        <v>6743</v>
      </c>
      <c r="J16" s="14">
        <f t="shared" si="5"/>
        <v>5179</v>
      </c>
      <c r="K16" s="14">
        <f t="shared" si="5"/>
        <v>6043</v>
      </c>
      <c r="L16" s="14">
        <f t="shared" si="5"/>
        <v>2366</v>
      </c>
      <c r="M16" s="14">
        <f t="shared" si="5"/>
        <v>1145</v>
      </c>
      <c r="N16" s="12">
        <f t="shared" si="2"/>
        <v>67339</v>
      </c>
    </row>
    <row r="17" spans="1:14" ht="18.75" customHeight="1">
      <c r="A17" s="15" t="s">
        <v>30</v>
      </c>
      <c r="B17" s="14">
        <v>3439</v>
      </c>
      <c r="C17" s="14">
        <v>2714</v>
      </c>
      <c r="D17" s="14">
        <v>1205</v>
      </c>
      <c r="E17" s="14">
        <v>511</v>
      </c>
      <c r="F17" s="14">
        <v>2061</v>
      </c>
      <c r="G17" s="14">
        <v>3587</v>
      </c>
      <c r="H17" s="14">
        <v>3217</v>
      </c>
      <c r="I17" s="14">
        <v>2774</v>
      </c>
      <c r="J17" s="14">
        <v>2125</v>
      </c>
      <c r="K17" s="14">
        <v>2547</v>
      </c>
      <c r="L17" s="14">
        <v>1029</v>
      </c>
      <c r="M17" s="14">
        <v>499</v>
      </c>
      <c r="N17" s="12">
        <f t="shared" si="2"/>
        <v>25708</v>
      </c>
    </row>
    <row r="18" spans="1:14" ht="18.75" customHeight="1">
      <c r="A18" s="15" t="s">
        <v>31</v>
      </c>
      <c r="B18" s="14">
        <v>206</v>
      </c>
      <c r="C18" s="14">
        <v>222</v>
      </c>
      <c r="D18" s="14">
        <v>112</v>
      </c>
      <c r="E18" s="14">
        <v>36</v>
      </c>
      <c r="F18" s="14">
        <v>139</v>
      </c>
      <c r="G18" s="14">
        <v>314</v>
      </c>
      <c r="H18" s="14">
        <v>243</v>
      </c>
      <c r="I18" s="14">
        <v>182</v>
      </c>
      <c r="J18" s="14">
        <v>124</v>
      </c>
      <c r="K18" s="14">
        <v>199</v>
      </c>
      <c r="L18" s="14">
        <v>72</v>
      </c>
      <c r="M18" s="14">
        <v>47</v>
      </c>
      <c r="N18" s="12">
        <f t="shared" si="2"/>
        <v>1896</v>
      </c>
    </row>
    <row r="19" spans="1:14" ht="18.75" customHeight="1">
      <c r="A19" s="15" t="s">
        <v>32</v>
      </c>
      <c r="B19" s="14">
        <v>5509</v>
      </c>
      <c r="C19" s="14">
        <v>4691</v>
      </c>
      <c r="D19" s="14">
        <v>2004</v>
      </c>
      <c r="E19" s="14">
        <v>841</v>
      </c>
      <c r="F19" s="14">
        <v>4039</v>
      </c>
      <c r="G19" s="14">
        <v>6018</v>
      </c>
      <c r="H19" s="14">
        <v>4755</v>
      </c>
      <c r="I19" s="14">
        <v>3787</v>
      </c>
      <c r="J19" s="14">
        <v>2930</v>
      </c>
      <c r="K19" s="14">
        <v>3297</v>
      </c>
      <c r="L19" s="14">
        <v>1265</v>
      </c>
      <c r="M19" s="14">
        <v>599</v>
      </c>
      <c r="N19" s="12">
        <f t="shared" si="2"/>
        <v>39735</v>
      </c>
    </row>
    <row r="20" spans="1:14" ht="18.75" customHeight="1">
      <c r="A20" s="17" t="s">
        <v>13</v>
      </c>
      <c r="B20" s="18">
        <f>B21+B22+B23</f>
        <v>171186</v>
      </c>
      <c r="C20" s="18">
        <f>C21+C22+C23</f>
        <v>115806</v>
      </c>
      <c r="D20" s="18">
        <f>D21+D22+D23</f>
        <v>96971</v>
      </c>
      <c r="E20" s="18">
        <f>E21+E22+E23</f>
        <v>22983</v>
      </c>
      <c r="F20" s="18">
        <f aca="true" t="shared" si="6" ref="F20:M20">F21+F22+F23</f>
        <v>84631</v>
      </c>
      <c r="G20" s="18">
        <f t="shared" si="6"/>
        <v>137724</v>
      </c>
      <c r="H20" s="18">
        <f t="shared" si="6"/>
        <v>152401</v>
      </c>
      <c r="I20" s="18">
        <f t="shared" si="6"/>
        <v>144071</v>
      </c>
      <c r="J20" s="18">
        <f t="shared" si="6"/>
        <v>94425</v>
      </c>
      <c r="K20" s="18">
        <f t="shared" si="6"/>
        <v>148264</v>
      </c>
      <c r="L20" s="18">
        <f t="shared" si="6"/>
        <v>57769</v>
      </c>
      <c r="M20" s="18">
        <f t="shared" si="6"/>
        <v>30570</v>
      </c>
      <c r="N20" s="12">
        <f aca="true" t="shared" si="7" ref="N20:N26">SUM(B20:M20)</f>
        <v>1256801</v>
      </c>
    </row>
    <row r="21" spans="1:14" ht="18.75" customHeight="1">
      <c r="A21" s="13" t="s">
        <v>14</v>
      </c>
      <c r="B21" s="14">
        <v>82740</v>
      </c>
      <c r="C21" s="14">
        <v>59017</v>
      </c>
      <c r="D21" s="14">
        <v>49255</v>
      </c>
      <c r="E21" s="14">
        <v>11751</v>
      </c>
      <c r="F21" s="14">
        <v>41828</v>
      </c>
      <c r="G21" s="14">
        <v>70427</v>
      </c>
      <c r="H21" s="14">
        <v>81251</v>
      </c>
      <c r="I21" s="14">
        <v>73419</v>
      </c>
      <c r="J21" s="14">
        <v>47699</v>
      </c>
      <c r="K21" s="14">
        <v>73822</v>
      </c>
      <c r="L21" s="14">
        <v>29131</v>
      </c>
      <c r="M21" s="14">
        <v>14840</v>
      </c>
      <c r="N21" s="12">
        <f t="shared" si="7"/>
        <v>635180</v>
      </c>
    </row>
    <row r="22" spans="1:14" ht="18.75" customHeight="1">
      <c r="A22" s="13" t="s">
        <v>15</v>
      </c>
      <c r="B22" s="14">
        <v>70353</v>
      </c>
      <c r="C22" s="14">
        <v>43615</v>
      </c>
      <c r="D22" s="14">
        <v>38013</v>
      </c>
      <c r="E22" s="14">
        <v>8598</v>
      </c>
      <c r="F22" s="14">
        <v>32375</v>
      </c>
      <c r="G22" s="14">
        <v>51362</v>
      </c>
      <c r="H22" s="14">
        <v>56179</v>
      </c>
      <c r="I22" s="14">
        <v>56630</v>
      </c>
      <c r="J22" s="14">
        <v>37433</v>
      </c>
      <c r="K22" s="14">
        <v>60600</v>
      </c>
      <c r="L22" s="14">
        <v>23783</v>
      </c>
      <c r="M22" s="14">
        <v>13358</v>
      </c>
      <c r="N22" s="12">
        <f t="shared" si="7"/>
        <v>492299</v>
      </c>
    </row>
    <row r="23" spans="1:14" ht="18.75" customHeight="1">
      <c r="A23" s="13" t="s">
        <v>16</v>
      </c>
      <c r="B23" s="14">
        <v>18093</v>
      </c>
      <c r="C23" s="14">
        <v>13174</v>
      </c>
      <c r="D23" s="14">
        <v>9703</v>
      </c>
      <c r="E23" s="14">
        <v>2634</v>
      </c>
      <c r="F23" s="14">
        <v>10428</v>
      </c>
      <c r="G23" s="14">
        <v>15935</v>
      </c>
      <c r="H23" s="14">
        <v>14971</v>
      </c>
      <c r="I23" s="14">
        <v>14022</v>
      </c>
      <c r="J23" s="14">
        <v>9293</v>
      </c>
      <c r="K23" s="14">
        <v>13842</v>
      </c>
      <c r="L23" s="14">
        <v>4855</v>
      </c>
      <c r="M23" s="14">
        <v>2372</v>
      </c>
      <c r="N23" s="12">
        <f t="shared" si="7"/>
        <v>129322</v>
      </c>
    </row>
    <row r="24" spans="1:14" ht="18.75" customHeight="1">
      <c r="A24" s="17" t="s">
        <v>17</v>
      </c>
      <c r="B24" s="14">
        <f>B25+B26</f>
        <v>61235</v>
      </c>
      <c r="C24" s="14">
        <f>C25+C26</f>
        <v>53107</v>
      </c>
      <c r="D24" s="14">
        <f>D25+D26</f>
        <v>48668</v>
      </c>
      <c r="E24" s="14">
        <f>E25+E26</f>
        <v>14298</v>
      </c>
      <c r="F24" s="14">
        <f aca="true" t="shared" si="8" ref="F24:M24">F25+F26</f>
        <v>49031</v>
      </c>
      <c r="G24" s="14">
        <f t="shared" si="8"/>
        <v>74874</v>
      </c>
      <c r="H24" s="14">
        <f t="shared" si="8"/>
        <v>68998</v>
      </c>
      <c r="I24" s="14">
        <f t="shared" si="8"/>
        <v>47156</v>
      </c>
      <c r="J24" s="14">
        <f t="shared" si="8"/>
        <v>39841</v>
      </c>
      <c r="K24" s="14">
        <f t="shared" si="8"/>
        <v>37994</v>
      </c>
      <c r="L24" s="14">
        <f t="shared" si="8"/>
        <v>13439</v>
      </c>
      <c r="M24" s="14">
        <f t="shared" si="8"/>
        <v>6044</v>
      </c>
      <c r="N24" s="12">
        <f t="shared" si="7"/>
        <v>514685</v>
      </c>
    </row>
    <row r="25" spans="1:14" ht="18.75" customHeight="1">
      <c r="A25" s="13" t="s">
        <v>18</v>
      </c>
      <c r="B25" s="14">
        <v>39190</v>
      </c>
      <c r="C25" s="14">
        <v>33988</v>
      </c>
      <c r="D25" s="14">
        <v>31148</v>
      </c>
      <c r="E25" s="14">
        <v>9151</v>
      </c>
      <c r="F25" s="14">
        <v>31380</v>
      </c>
      <c r="G25" s="14">
        <v>47919</v>
      </c>
      <c r="H25" s="14">
        <v>44159</v>
      </c>
      <c r="I25" s="14">
        <v>30180</v>
      </c>
      <c r="J25" s="14">
        <v>25498</v>
      </c>
      <c r="K25" s="14">
        <v>24316</v>
      </c>
      <c r="L25" s="14">
        <v>8601</v>
      </c>
      <c r="M25" s="14">
        <v>3868</v>
      </c>
      <c r="N25" s="12">
        <f t="shared" si="7"/>
        <v>329398</v>
      </c>
    </row>
    <row r="26" spans="1:14" ht="18.75" customHeight="1">
      <c r="A26" s="13" t="s">
        <v>19</v>
      </c>
      <c r="B26" s="14">
        <v>22045</v>
      </c>
      <c r="C26" s="14">
        <v>19119</v>
      </c>
      <c r="D26" s="14">
        <v>17520</v>
      </c>
      <c r="E26" s="14">
        <v>5147</v>
      </c>
      <c r="F26" s="14">
        <v>17651</v>
      </c>
      <c r="G26" s="14">
        <v>26955</v>
      </c>
      <c r="H26" s="14">
        <v>24839</v>
      </c>
      <c r="I26" s="14">
        <v>16976</v>
      </c>
      <c r="J26" s="14">
        <v>14343</v>
      </c>
      <c r="K26" s="14">
        <v>13678</v>
      </c>
      <c r="L26" s="14">
        <v>4838</v>
      </c>
      <c r="M26" s="14">
        <v>2176</v>
      </c>
      <c r="N26" s="12">
        <f t="shared" si="7"/>
        <v>185287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916198.71</v>
      </c>
      <c r="C37" s="29">
        <f>ROUND(+C7*C35,2)</f>
        <v>694645.82</v>
      </c>
      <c r="D37" s="29">
        <f>ROUND(+D7*D35,2)</f>
        <v>608214.67</v>
      </c>
      <c r="E37" s="29">
        <f>ROUND(+E7*E35,2)</f>
        <v>181494.22</v>
      </c>
      <c r="F37" s="29">
        <f aca="true" t="shared" si="11" ref="F37:M37">ROUND(+F7*F35,2)</f>
        <v>586279.6</v>
      </c>
      <c r="G37" s="29">
        <f t="shared" si="11"/>
        <v>762040.42</v>
      </c>
      <c r="H37" s="29">
        <f t="shared" si="11"/>
        <v>869942.7</v>
      </c>
      <c r="I37" s="29">
        <f t="shared" si="11"/>
        <v>736052.28</v>
      </c>
      <c r="J37" s="29">
        <f t="shared" si="11"/>
        <v>605500.2</v>
      </c>
      <c r="K37" s="29">
        <f t="shared" si="11"/>
        <v>708546.03</v>
      </c>
      <c r="L37" s="29">
        <f t="shared" si="11"/>
        <v>370759.59</v>
      </c>
      <c r="M37" s="29">
        <f t="shared" si="11"/>
        <v>207556.77</v>
      </c>
      <c r="N37" s="29">
        <f>SUM(B37:M37)</f>
        <v>7247231.01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-96969</v>
      </c>
      <c r="C39" s="30">
        <f>+C40+C43+C50</f>
        <v>-96129</v>
      </c>
      <c r="D39" s="30">
        <f>+D40+D43+D50</f>
        <v>-60144</v>
      </c>
      <c r="E39" s="30">
        <f>+E40+E43+E50</f>
        <v>-16812</v>
      </c>
      <c r="F39" s="30">
        <f aca="true" t="shared" si="12" ref="F39:M39">+F40+F43+F50</f>
        <v>-47001</v>
      </c>
      <c r="G39" s="30">
        <f t="shared" si="12"/>
        <v>-86784</v>
      </c>
      <c r="H39" s="30">
        <f t="shared" si="12"/>
        <v>-117252</v>
      </c>
      <c r="I39" s="30">
        <f t="shared" si="12"/>
        <v>-58068</v>
      </c>
      <c r="J39" s="30">
        <f t="shared" si="12"/>
        <v>-70833</v>
      </c>
      <c r="K39" s="30">
        <f t="shared" si="12"/>
        <v>-57867</v>
      </c>
      <c r="L39" s="30">
        <f t="shared" si="12"/>
        <v>-42960</v>
      </c>
      <c r="M39" s="30">
        <f t="shared" si="12"/>
        <v>-26070</v>
      </c>
      <c r="N39" s="30">
        <f>+N40+N43+N50</f>
        <v>-776889</v>
      </c>
      <c r="P39" s="42"/>
    </row>
    <row r="40" spans="1:16" ht="18.75" customHeight="1">
      <c r="A40" s="17" t="s">
        <v>70</v>
      </c>
      <c r="B40" s="31">
        <f>B41+B42</f>
        <v>-96969</v>
      </c>
      <c r="C40" s="31">
        <f>C41+C42</f>
        <v>-96129</v>
      </c>
      <c r="D40" s="31">
        <f>D41+D42</f>
        <v>-60144</v>
      </c>
      <c r="E40" s="31">
        <f>E41+E42</f>
        <v>-16812</v>
      </c>
      <c r="F40" s="31">
        <f aca="true" t="shared" si="13" ref="F40:M40">F41+F42</f>
        <v>-47001</v>
      </c>
      <c r="G40" s="31">
        <f t="shared" si="13"/>
        <v>-86784</v>
      </c>
      <c r="H40" s="31">
        <f t="shared" si="13"/>
        <v>-117252</v>
      </c>
      <c r="I40" s="31">
        <f t="shared" si="13"/>
        <v>-58068</v>
      </c>
      <c r="J40" s="31">
        <f t="shared" si="13"/>
        <v>-70833</v>
      </c>
      <c r="K40" s="31">
        <f t="shared" si="13"/>
        <v>-57867</v>
      </c>
      <c r="L40" s="31">
        <f t="shared" si="13"/>
        <v>-42960</v>
      </c>
      <c r="M40" s="31">
        <f t="shared" si="13"/>
        <v>-26070</v>
      </c>
      <c r="N40" s="30">
        <f aca="true" t="shared" si="14" ref="N40:N50">SUM(B40:M40)</f>
        <v>-776889</v>
      </c>
      <c r="P40" s="42"/>
    </row>
    <row r="41" spans="1:16" ht="18.75" customHeight="1">
      <c r="A41" s="13" t="s">
        <v>67</v>
      </c>
      <c r="B41" s="20">
        <f>ROUND(-B9*$D$3,2)</f>
        <v>-96969</v>
      </c>
      <c r="C41" s="20">
        <f>ROUND(-C9*$D$3,2)</f>
        <v>-96129</v>
      </c>
      <c r="D41" s="20">
        <f>ROUND(-D9*$D$3,2)</f>
        <v>-60144</v>
      </c>
      <c r="E41" s="20">
        <f>ROUND(-E9*$D$3,2)</f>
        <v>-16812</v>
      </c>
      <c r="F41" s="20">
        <f aca="true" t="shared" si="15" ref="F41:M41">ROUND(-F9*$D$3,2)</f>
        <v>-47001</v>
      </c>
      <c r="G41" s="20">
        <f t="shared" si="15"/>
        <v>-86784</v>
      </c>
      <c r="H41" s="20">
        <f t="shared" si="15"/>
        <v>-117252</v>
      </c>
      <c r="I41" s="20">
        <f t="shared" si="15"/>
        <v>-58068</v>
      </c>
      <c r="J41" s="20">
        <f t="shared" si="15"/>
        <v>-70833</v>
      </c>
      <c r="K41" s="20">
        <f t="shared" si="15"/>
        <v>-57867</v>
      </c>
      <c r="L41" s="20">
        <f t="shared" si="15"/>
        <v>-42960</v>
      </c>
      <c r="M41" s="20">
        <f t="shared" si="15"/>
        <v>-26070</v>
      </c>
      <c r="N41" s="56">
        <f t="shared" si="14"/>
        <v>-776889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819229.71</v>
      </c>
      <c r="C52" s="34">
        <f aca="true" t="shared" si="18" ref="C52:M52">+C37+C39</f>
        <v>598516.82</v>
      </c>
      <c r="D52" s="34">
        <f t="shared" si="18"/>
        <v>548070.67</v>
      </c>
      <c r="E52" s="34">
        <f t="shared" si="18"/>
        <v>164682.22</v>
      </c>
      <c r="F52" s="34">
        <f t="shared" si="18"/>
        <v>539278.6</v>
      </c>
      <c r="G52" s="34">
        <f t="shared" si="18"/>
        <v>675256.42</v>
      </c>
      <c r="H52" s="34">
        <f t="shared" si="18"/>
        <v>752690.7</v>
      </c>
      <c r="I52" s="34">
        <f t="shared" si="18"/>
        <v>677984.28</v>
      </c>
      <c r="J52" s="34">
        <f t="shared" si="18"/>
        <v>534667.2</v>
      </c>
      <c r="K52" s="34">
        <f t="shared" si="18"/>
        <v>650679.03</v>
      </c>
      <c r="L52" s="34">
        <f t="shared" si="18"/>
        <v>327799.59</v>
      </c>
      <c r="M52" s="34">
        <f t="shared" si="18"/>
        <v>181486.77</v>
      </c>
      <c r="N52" s="34">
        <f>SUM(B52:M52)</f>
        <v>6470342.01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6470341.99</v>
      </c>
      <c r="P55" s="42"/>
    </row>
    <row r="56" spans="1:14" ht="18.75" customHeight="1">
      <c r="A56" s="17" t="s">
        <v>80</v>
      </c>
      <c r="B56" s="44">
        <v>135394.97</v>
      </c>
      <c r="C56" s="44">
        <v>120039.85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255434.82</v>
      </c>
    </row>
    <row r="57" spans="1:14" ht="18.75" customHeight="1">
      <c r="A57" s="17" t="s">
        <v>81</v>
      </c>
      <c r="B57" s="44">
        <v>310277.55</v>
      </c>
      <c r="C57" s="44">
        <v>233448.92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543726.47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548070.67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548070.67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137883.54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137883.54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39701.84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39701.84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186872.56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186872.56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345799.72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345799.72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144704.59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144704.59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210264.09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210264.09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324467.67</v>
      </c>
      <c r="K65" s="43">
        <v>0</v>
      </c>
      <c r="L65" s="43">
        <v>0</v>
      </c>
      <c r="M65" s="43">
        <v>0</v>
      </c>
      <c r="N65" s="34">
        <f t="shared" si="19"/>
        <v>324467.67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230263.64</v>
      </c>
      <c r="L66" s="43">
        <v>0</v>
      </c>
      <c r="M66" s="43">
        <v>0</v>
      </c>
      <c r="N66" s="31">
        <f t="shared" si="19"/>
        <v>230263.64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168867.46</v>
      </c>
      <c r="M67" s="43">
        <v>0</v>
      </c>
      <c r="N67" s="34">
        <f t="shared" si="19"/>
        <v>168867.46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181486.77</v>
      </c>
      <c r="N68" s="31">
        <f t="shared" si="19"/>
        <v>181486.77</v>
      </c>
    </row>
    <row r="69" spans="1:14" ht="18.75" customHeight="1">
      <c r="A69" s="40" t="s">
        <v>92</v>
      </c>
      <c r="B69" s="38">
        <v>373557.19</v>
      </c>
      <c r="C69" s="38">
        <v>245028.04</v>
      </c>
      <c r="D69" s="43">
        <v>0</v>
      </c>
      <c r="E69" s="38">
        <v>26798.68</v>
      </c>
      <c r="F69" s="38">
        <v>499576.76</v>
      </c>
      <c r="G69" s="38">
        <v>488383.87</v>
      </c>
      <c r="H69" s="38">
        <v>262186.39</v>
      </c>
      <c r="I69" s="38">
        <v>467720.18</v>
      </c>
      <c r="J69" s="38">
        <v>210199.53</v>
      </c>
      <c r="K69" s="38">
        <v>420415.39</v>
      </c>
      <c r="L69" s="38">
        <v>158932.12</v>
      </c>
      <c r="M69" s="43">
        <v>0</v>
      </c>
      <c r="N69" s="38">
        <f>SUM(B69:M69)</f>
        <v>3152798.1500000004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1.9488923153341475</v>
      </c>
      <c r="C73" s="54">
        <v>1.9247727813248936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</v>
      </c>
      <c r="C74" s="54">
        <v>1.5945999881448698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1.5792000072700647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1.9566000431220354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1.817599990079273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1.4483000102629988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1.703793122125729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1.6206000325095014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1.6418999850544176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1.8492000036648049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1.7678999910176056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2.099799964886248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2.088999969805852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2014-09-17T20:18:13Z</dcterms:modified>
  <cp:category/>
  <cp:version/>
  <cp:contentType/>
  <cp:contentStatus/>
</cp:coreProperties>
</file>