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<sst xmlns="http://schemas.openxmlformats.org/spreadsheetml/2006/main" count="100" uniqueCount="98">
  <si>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</si>
  <si>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</si>
  <si>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</si>
  <si>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</si>
  <si>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</si>
  <si>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</si>
  <si>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</si>
  <si>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</si>
  <si>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</si>
  <si>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</si>
  <si>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</si>
  <si>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</si>
  <si>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</si>
  <si>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</si>
  <si>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</si>
  <si>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</si>
  <si>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</si>
  <si>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</si>
  <si>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</si>
  <si>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</si>
  <si>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</si>
  <si>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</si>
  <si>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</si>
  <si>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</si>
  <si>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</si>
  <si>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</si>
  <si>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</si>
  <si>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</si>
  <si>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</si>
  <si>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</si>
  <si>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</si>
  <si>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</si>
  <si>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</si>
  <si>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</si>
  <si>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</si>
  <si>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</si>
  <si>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</si>
  <si>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</si>
  <si>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</si>
  <si>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</si>
  <si>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</si>
  <si>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</si>
  <si>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</si>
  <si>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</si>
  <si>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</si>
  <si>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</si>
  <si>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</si>
  <si>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</si>
  <si>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</si>
  <si>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</si>
  <si>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</si>
  <si>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</si>
  <si>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</si>
  <si>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</si>
  <si>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</si>
  <si>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</si>
  <si>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</si>
  <si>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</si>
  <si>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</si>
  <si>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</si>
  <si>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</si>
  <si>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</si>
  <si>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</si>
  <si>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</si>
  <si>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</si>
  <si>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</si>
  <si>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</si>
  <si>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</si>
  <si>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</si>
  <si>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</si>
  <si>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</si>
  <si>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</si>
  <si>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</si>
  <si>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</si>
  <si>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</si>
  <si>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</si>
  <si>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</si>
  <si>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</si>
  <si>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</si>
  <si>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</si>
  <si>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</si>
  <si>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</si>
  <si>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</si>
  <si>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</si>
  <si>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</si>
  <si>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</si>
  <si>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</si>
  <si>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</si>
  <si>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</si>
  <si>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</si>
  <si>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</si>
  <si>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</si>
  <si>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</si>
  <si>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</si>
  <si>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</si>
  <si>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</si>
  <si>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</si>
  <si>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08/09/14 - VENCIMENTO 15/09/14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</si>
</sst>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519931</v>
      </c>
      <c r="C7" s="10">
        <f>C8+C20+C24</f>
        <v>401019</v>
      </c>
      <c r="D7" s="10">
        <f>D8+D20+D24</f>
        <v>380226</v>
      </c>
      <c r="E7" s="10">
        <f>E8+E20+E24</f>
        <v>91931</v>
      </c>
      <c r="F7" s="10">
        <f aca="true" t="shared" si="0" ref="F7:M7">F8+F20+F24</f>
        <v>317948</v>
      </c>
      <c r="G7" s="10">
        <f t="shared" si="0"/>
        <v>466540</v>
      </c>
      <c r="H7" s="10">
        <f t="shared" si="0"/>
        <v>508603</v>
      </c>
      <c r="I7" s="10">
        <f t="shared" si="0"/>
        <v>443320</v>
      </c>
      <c r="J7" s="10">
        <f t="shared" si="0"/>
        <v>323621</v>
      </c>
      <c r="K7" s="10">
        <f t="shared" si="0"/>
        <v>392656</v>
      </c>
      <c r="L7" s="10">
        <f t="shared" si="0"/>
        <v>171940</v>
      </c>
      <c r="M7" s="10">
        <f t="shared" si="0"/>
        <v>99944</v>
      </c>
      <c r="N7" s="10">
        <f>+N8+N20+N24</f>
        <v>4117679</v>
      </c>
      <c r="P7" s="41"/>
    </row>
    <row r="8" spans="1:14" ht="18.75" customHeight="1">
      <c r="A8" s="11" t="s">
        <v>34</v>
      </c>
      <c r="B8" s="12">
        <f>+B9+B12+B16</f>
        <v>291801</v>
      </c>
      <c r="C8" s="12">
        <f>+C9+C12+C16</f>
        <v>237300</v>
      </c>
      <c r="D8" s="12">
        <f>+D9+D12+D16</f>
        <v>237745</v>
      </c>
      <c r="E8" s="12">
        <f>+E9+E12+E16</f>
        <v>55103</v>
      </c>
      <c r="F8" s="12">
        <f aca="true" t="shared" si="1" ref="F8:M8">+F9+F12+F16</f>
        <v>187408</v>
      </c>
      <c r="G8" s="12">
        <f t="shared" si="1"/>
        <v>275065</v>
      </c>
      <c r="H8" s="12">
        <f t="shared" si="1"/>
        <v>290799</v>
      </c>
      <c r="I8" s="12">
        <f t="shared" si="1"/>
        <v>256076</v>
      </c>
      <c r="J8" s="12">
        <f t="shared" si="1"/>
        <v>191867</v>
      </c>
      <c r="K8" s="12">
        <f t="shared" si="1"/>
        <v>212804</v>
      </c>
      <c r="L8" s="12">
        <f t="shared" si="1"/>
        <v>102839</v>
      </c>
      <c r="M8" s="12">
        <f t="shared" si="1"/>
        <v>63651</v>
      </c>
      <c r="N8" s="12">
        <f>SUM(B8:M8)</f>
        <v>2402458</v>
      </c>
    </row>
    <row r="9" spans="1:14" ht="18.75" customHeight="1">
      <c r="A9" s="13" t="s">
        <v>7</v>
      </c>
      <c r="B9" s="14">
        <v>37470</v>
      </c>
      <c r="C9" s="14">
        <v>35291</v>
      </c>
      <c r="D9" s="14">
        <v>23630</v>
      </c>
      <c r="E9" s="14">
        <v>6621</v>
      </c>
      <c r="F9" s="14">
        <v>19016</v>
      </c>
      <c r="G9" s="14">
        <v>30317</v>
      </c>
      <c r="H9" s="14">
        <v>43615</v>
      </c>
      <c r="I9" s="14">
        <v>22748</v>
      </c>
      <c r="J9" s="14">
        <v>26533</v>
      </c>
      <c r="K9" s="14">
        <v>22188</v>
      </c>
      <c r="L9" s="14">
        <v>15775</v>
      </c>
      <c r="M9" s="14">
        <v>9793</v>
      </c>
      <c r="N9" s="12">
        <f aca="true" t="shared" si="2" ref="N9:N19">SUM(B9:M9)</f>
        <v>292997</v>
      </c>
    </row>
    <row r="10" spans="1:14" ht="18.75" customHeight="1">
      <c r="A10" s="15" t="s">
        <v>8</v>
      </c>
      <c r="B10" s="14">
        <f>+B9-B11</f>
        <v>37470</v>
      </c>
      <c r="C10" s="14">
        <f>+C9-C11</f>
        <v>35291</v>
      </c>
      <c r="D10" s="14">
        <f>+D9-D11</f>
        <v>23630</v>
      </c>
      <c r="E10" s="14">
        <f>+E9-E11</f>
        <v>6621</v>
      </c>
      <c r="F10" s="14">
        <f aca="true" t="shared" si="3" ref="F10:M10">+F9-F11</f>
        <v>19016</v>
      </c>
      <c r="G10" s="14">
        <f t="shared" si="3"/>
        <v>30317</v>
      </c>
      <c r="H10" s="14">
        <f t="shared" si="3"/>
        <v>43615</v>
      </c>
      <c r="I10" s="14">
        <f t="shared" si="3"/>
        <v>22748</v>
      </c>
      <c r="J10" s="14">
        <f t="shared" si="3"/>
        <v>26533</v>
      </c>
      <c r="K10" s="14">
        <f t="shared" si="3"/>
        <v>22188</v>
      </c>
      <c r="L10" s="14">
        <f t="shared" si="3"/>
        <v>15775</v>
      </c>
      <c r="M10" s="14">
        <f t="shared" si="3"/>
        <v>9793</v>
      </c>
      <c r="N10" s="12">
        <f t="shared" si="2"/>
        <v>292997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245509</v>
      </c>
      <c r="C12" s="14">
        <f>C13+C14+C15</f>
        <v>194956</v>
      </c>
      <c r="D12" s="14">
        <f>D13+D14+D15</f>
        <v>210043</v>
      </c>
      <c r="E12" s="14">
        <f>E13+E14+E15</f>
        <v>47191</v>
      </c>
      <c r="F12" s="14">
        <f aca="true" t="shared" si="4" ref="F12:M12">F13+F14+F15</f>
        <v>162292</v>
      </c>
      <c r="G12" s="14">
        <f t="shared" si="4"/>
        <v>236473</v>
      </c>
      <c r="H12" s="14">
        <f t="shared" si="4"/>
        <v>239302</v>
      </c>
      <c r="I12" s="14">
        <f t="shared" si="4"/>
        <v>226965</v>
      </c>
      <c r="J12" s="14">
        <f t="shared" si="4"/>
        <v>160456</v>
      </c>
      <c r="K12" s="14">
        <f t="shared" si="4"/>
        <v>184807</v>
      </c>
      <c r="L12" s="14">
        <f t="shared" si="4"/>
        <v>84827</v>
      </c>
      <c r="M12" s="14">
        <f t="shared" si="4"/>
        <v>52765</v>
      </c>
      <c r="N12" s="12">
        <f t="shared" si="2"/>
        <v>2045586</v>
      </c>
    </row>
    <row r="13" spans="1:14" ht="18.75" customHeight="1">
      <c r="A13" s="15" t="s">
        <v>10</v>
      </c>
      <c r="B13" s="14">
        <v>104874</v>
      </c>
      <c r="C13" s="14">
        <v>85407</v>
      </c>
      <c r="D13" s="14">
        <v>91585</v>
      </c>
      <c r="E13" s="14">
        <v>20436</v>
      </c>
      <c r="F13" s="14">
        <v>69804</v>
      </c>
      <c r="G13" s="14">
        <v>104069</v>
      </c>
      <c r="H13" s="14">
        <v>109907</v>
      </c>
      <c r="I13" s="14">
        <v>103075</v>
      </c>
      <c r="J13" s="14">
        <v>70263</v>
      </c>
      <c r="K13" s="14">
        <v>81358</v>
      </c>
      <c r="L13" s="14">
        <v>37718</v>
      </c>
      <c r="M13" s="14">
        <v>22857</v>
      </c>
      <c r="N13" s="12">
        <f t="shared" si="2"/>
        <v>901353</v>
      </c>
    </row>
    <row r="14" spans="1:14" ht="18.75" customHeight="1">
      <c r="A14" s="15" t="s">
        <v>11</v>
      </c>
      <c r="B14" s="14">
        <v>110136</v>
      </c>
      <c r="C14" s="14">
        <v>83646</v>
      </c>
      <c r="D14" s="14">
        <v>97351</v>
      </c>
      <c r="E14" s="14">
        <v>20512</v>
      </c>
      <c r="F14" s="14">
        <v>71245</v>
      </c>
      <c r="G14" s="14">
        <v>101954</v>
      </c>
      <c r="H14" s="14">
        <v>101738</v>
      </c>
      <c r="I14" s="14">
        <v>99353</v>
      </c>
      <c r="J14" s="14">
        <v>71057</v>
      </c>
      <c r="K14" s="14">
        <v>81516</v>
      </c>
      <c r="L14" s="14">
        <v>38417</v>
      </c>
      <c r="M14" s="14">
        <v>24795</v>
      </c>
      <c r="N14" s="12">
        <f t="shared" si="2"/>
        <v>901720</v>
      </c>
    </row>
    <row r="15" spans="1:14" ht="18.75" customHeight="1">
      <c r="A15" s="15" t="s">
        <v>12</v>
      </c>
      <c r="B15" s="14">
        <v>30499</v>
      </c>
      <c r="C15" s="14">
        <v>25903</v>
      </c>
      <c r="D15" s="14">
        <v>21107</v>
      </c>
      <c r="E15" s="14">
        <v>6243</v>
      </c>
      <c r="F15" s="14">
        <v>21243</v>
      </c>
      <c r="G15" s="14">
        <v>30450</v>
      </c>
      <c r="H15" s="14">
        <v>27657</v>
      </c>
      <c r="I15" s="14">
        <v>24537</v>
      </c>
      <c r="J15" s="14">
        <v>19136</v>
      </c>
      <c r="K15" s="14">
        <v>21933</v>
      </c>
      <c r="L15" s="14">
        <v>8692</v>
      </c>
      <c r="M15" s="14">
        <v>5113</v>
      </c>
      <c r="N15" s="12">
        <f t="shared" si="2"/>
        <v>242513</v>
      </c>
    </row>
    <row r="16" spans="1:14" ht="18.75" customHeight="1">
      <c r="A16" s="16" t="s">
        <v>33</v>
      </c>
      <c r="B16" s="14">
        <f>B17+B18+B19</f>
        <v>8822</v>
      </c>
      <c r="C16" s="14">
        <f>C17+C18+C19</f>
        <v>7053</v>
      </c>
      <c r="D16" s="14">
        <f>D17+D18+D19</f>
        <v>4072</v>
      </c>
      <c r="E16" s="14">
        <f>E17+E18+E19</f>
        <v>1291</v>
      </c>
      <c r="F16" s="14">
        <f aca="true" t="shared" si="5" ref="F16:M16">F17+F18+F19</f>
        <v>6100</v>
      </c>
      <c r="G16" s="14">
        <f t="shared" si="5"/>
        <v>8275</v>
      </c>
      <c r="H16" s="14">
        <f t="shared" si="5"/>
        <v>7882</v>
      </c>
      <c r="I16" s="14">
        <f t="shared" si="5"/>
        <v>6363</v>
      </c>
      <c r="J16" s="14">
        <f t="shared" si="5"/>
        <v>4878</v>
      </c>
      <c r="K16" s="14">
        <f t="shared" si="5"/>
        <v>5809</v>
      </c>
      <c r="L16" s="14">
        <f t="shared" si="5"/>
        <v>2237</v>
      </c>
      <c r="M16" s="14">
        <f t="shared" si="5"/>
        <v>1093</v>
      </c>
      <c r="N16" s="12">
        <f t="shared" si="2"/>
        <v>63875</v>
      </c>
    </row>
    <row r="17" spans="1:14" ht="18.75" customHeight="1">
      <c r="A17" s="15" t="s">
        <v>30</v>
      </c>
      <c r="B17" s="14">
        <v>3196</v>
      </c>
      <c r="C17" s="14">
        <v>2576</v>
      </c>
      <c r="D17" s="14">
        <v>1492</v>
      </c>
      <c r="E17" s="14">
        <v>443</v>
      </c>
      <c r="F17" s="14">
        <v>2050</v>
      </c>
      <c r="G17" s="14">
        <v>3152</v>
      </c>
      <c r="H17" s="14">
        <v>3115</v>
      </c>
      <c r="I17" s="14">
        <v>2623</v>
      </c>
      <c r="J17" s="14">
        <v>2023</v>
      </c>
      <c r="K17" s="14">
        <v>2421</v>
      </c>
      <c r="L17" s="14">
        <v>1001</v>
      </c>
      <c r="M17" s="14">
        <v>475</v>
      </c>
      <c r="N17" s="12">
        <f t="shared" si="2"/>
        <v>24567</v>
      </c>
    </row>
    <row r="18" spans="1:14" ht="18.75" customHeight="1">
      <c r="A18" s="15" t="s">
        <v>31</v>
      </c>
      <c r="B18" s="14">
        <v>194</v>
      </c>
      <c r="C18" s="14">
        <v>238</v>
      </c>
      <c r="D18" s="14">
        <v>157</v>
      </c>
      <c r="E18" s="14">
        <v>32</v>
      </c>
      <c r="F18" s="14">
        <v>127</v>
      </c>
      <c r="G18" s="14">
        <v>252</v>
      </c>
      <c r="H18" s="14">
        <v>227</v>
      </c>
      <c r="I18" s="14">
        <v>195</v>
      </c>
      <c r="J18" s="14">
        <v>134</v>
      </c>
      <c r="K18" s="14">
        <v>188</v>
      </c>
      <c r="L18" s="14">
        <v>70</v>
      </c>
      <c r="M18" s="14">
        <v>35</v>
      </c>
      <c r="N18" s="12">
        <f t="shared" si="2"/>
        <v>1849</v>
      </c>
    </row>
    <row r="19" spans="1:14" ht="18.75" customHeight="1">
      <c r="A19" s="15" t="s">
        <v>32</v>
      </c>
      <c r="B19" s="14">
        <v>5432</v>
      </c>
      <c r="C19" s="14">
        <v>4239</v>
      </c>
      <c r="D19" s="14">
        <v>2423</v>
      </c>
      <c r="E19" s="14">
        <v>816</v>
      </c>
      <c r="F19" s="14">
        <v>3923</v>
      </c>
      <c r="G19" s="14">
        <v>4871</v>
      </c>
      <c r="H19" s="14">
        <v>4540</v>
      </c>
      <c r="I19" s="14">
        <v>3545</v>
      </c>
      <c r="J19" s="14">
        <v>2721</v>
      </c>
      <c r="K19" s="14">
        <v>3200</v>
      </c>
      <c r="L19" s="14">
        <v>1166</v>
      </c>
      <c r="M19" s="14">
        <v>583</v>
      </c>
      <c r="N19" s="12">
        <f t="shared" si="2"/>
        <v>37459</v>
      </c>
    </row>
    <row r="20" spans="1:14" ht="18.75" customHeight="1">
      <c r="A20" s="17" t="s">
        <v>13</v>
      </c>
      <c r="B20" s="18">
        <f>B21+B22+B23</f>
        <v>167244</v>
      </c>
      <c r="C20" s="18">
        <f>C21+C22+C23</f>
        <v>111322</v>
      </c>
      <c r="D20" s="18">
        <f>D21+D22+D23</f>
        <v>94131</v>
      </c>
      <c r="E20" s="18">
        <f>E21+E22+E23</f>
        <v>22400</v>
      </c>
      <c r="F20" s="18">
        <f aca="true" t="shared" si="6" ref="F20:M20">F21+F22+F23</f>
        <v>82255</v>
      </c>
      <c r="G20" s="18">
        <f t="shared" si="6"/>
        <v>124675</v>
      </c>
      <c r="H20" s="18">
        <f t="shared" si="6"/>
        <v>148938</v>
      </c>
      <c r="I20" s="18">
        <f t="shared" si="6"/>
        <v>139989</v>
      </c>
      <c r="J20" s="18">
        <f t="shared" si="6"/>
        <v>91724</v>
      </c>
      <c r="K20" s="18">
        <f t="shared" si="6"/>
        <v>142324</v>
      </c>
      <c r="L20" s="18">
        <f t="shared" si="6"/>
        <v>56017</v>
      </c>
      <c r="M20" s="18">
        <f t="shared" si="6"/>
        <v>30115</v>
      </c>
      <c r="N20" s="12">
        <f aca="true" t="shared" si="7" ref="N20:N26">SUM(B20:M20)</f>
        <v>1211134</v>
      </c>
    </row>
    <row r="21" spans="1:14" ht="18.75" customHeight="1">
      <c r="A21" s="13" t="s">
        <v>14</v>
      </c>
      <c r="B21" s="14">
        <v>81095</v>
      </c>
      <c r="C21" s="14">
        <v>56708</v>
      </c>
      <c r="D21" s="14">
        <v>47931</v>
      </c>
      <c r="E21" s="14">
        <v>11384</v>
      </c>
      <c r="F21" s="14">
        <v>40845</v>
      </c>
      <c r="G21" s="14">
        <v>63619</v>
      </c>
      <c r="H21" s="14">
        <v>79412</v>
      </c>
      <c r="I21" s="14">
        <v>71963</v>
      </c>
      <c r="J21" s="14">
        <v>46383</v>
      </c>
      <c r="K21" s="14">
        <v>71082</v>
      </c>
      <c r="L21" s="14">
        <v>28607</v>
      </c>
      <c r="M21" s="14">
        <v>14771</v>
      </c>
      <c r="N21" s="12">
        <f t="shared" si="7"/>
        <v>613800</v>
      </c>
    </row>
    <row r="22" spans="1:14" ht="18.75" customHeight="1">
      <c r="A22" s="13" t="s">
        <v>15</v>
      </c>
      <c r="B22" s="14">
        <v>68827</v>
      </c>
      <c r="C22" s="14">
        <v>42408</v>
      </c>
      <c r="D22" s="14">
        <v>37089</v>
      </c>
      <c r="E22" s="14">
        <v>8503</v>
      </c>
      <c r="F22" s="14">
        <v>31647</v>
      </c>
      <c r="G22" s="14">
        <v>47238</v>
      </c>
      <c r="H22" s="14">
        <v>55607</v>
      </c>
      <c r="I22" s="14">
        <v>54658</v>
      </c>
      <c r="J22" s="14">
        <v>36315</v>
      </c>
      <c r="K22" s="14">
        <v>58084</v>
      </c>
      <c r="L22" s="14">
        <v>22798</v>
      </c>
      <c r="M22" s="14">
        <v>13035</v>
      </c>
      <c r="N22" s="12">
        <f t="shared" si="7"/>
        <v>476209</v>
      </c>
    </row>
    <row r="23" spans="1:14" ht="18.75" customHeight="1">
      <c r="A23" s="13" t="s">
        <v>16</v>
      </c>
      <c r="B23" s="14">
        <v>17322</v>
      </c>
      <c r="C23" s="14">
        <v>12206</v>
      </c>
      <c r="D23" s="14">
        <v>9111</v>
      </c>
      <c r="E23" s="14">
        <v>2513</v>
      </c>
      <c r="F23" s="14">
        <v>9763</v>
      </c>
      <c r="G23" s="14">
        <v>13818</v>
      </c>
      <c r="H23" s="14">
        <v>13919</v>
      </c>
      <c r="I23" s="14">
        <v>13368</v>
      </c>
      <c r="J23" s="14">
        <v>9026</v>
      </c>
      <c r="K23" s="14">
        <v>13158</v>
      </c>
      <c r="L23" s="14">
        <v>4612</v>
      </c>
      <c r="M23" s="14">
        <v>2309</v>
      </c>
      <c r="N23" s="12">
        <f t="shared" si="7"/>
        <v>121125</v>
      </c>
    </row>
    <row r="24" spans="1:14" ht="18.75" customHeight="1">
      <c r="A24" s="17" t="s">
        <v>17</v>
      </c>
      <c r="B24" s="14">
        <f>B25+B26</f>
        <v>60886</v>
      </c>
      <c r="C24" s="14">
        <f>C25+C26</f>
        <v>52397</v>
      </c>
      <c r="D24" s="14">
        <f>D25+D26</f>
        <v>48350</v>
      </c>
      <c r="E24" s="14">
        <f>E25+E26</f>
        <v>14428</v>
      </c>
      <c r="F24" s="14">
        <f aca="true" t="shared" si="8" ref="F24:M24">F25+F26</f>
        <v>48285</v>
      </c>
      <c r="G24" s="14">
        <f t="shared" si="8"/>
        <v>66800</v>
      </c>
      <c r="H24" s="14">
        <f t="shared" si="8"/>
        <v>68866</v>
      </c>
      <c r="I24" s="14">
        <f t="shared" si="8"/>
        <v>47255</v>
      </c>
      <c r="J24" s="14">
        <f t="shared" si="8"/>
        <v>40030</v>
      </c>
      <c r="K24" s="14">
        <f t="shared" si="8"/>
        <v>37528</v>
      </c>
      <c r="L24" s="14">
        <f t="shared" si="8"/>
        <v>13084</v>
      </c>
      <c r="M24" s="14">
        <f t="shared" si="8"/>
        <v>6178</v>
      </c>
      <c r="N24" s="12">
        <f t="shared" si="7"/>
        <v>504087</v>
      </c>
    </row>
    <row r="25" spans="1:14" ht="18.75" customHeight="1">
      <c r="A25" s="13" t="s">
        <v>18</v>
      </c>
      <c r="B25" s="14">
        <v>38967</v>
      </c>
      <c r="C25" s="14">
        <v>33534</v>
      </c>
      <c r="D25" s="14">
        <v>30944</v>
      </c>
      <c r="E25" s="14">
        <v>9234</v>
      </c>
      <c r="F25" s="14">
        <v>30902</v>
      </c>
      <c r="G25" s="14">
        <v>42752</v>
      </c>
      <c r="H25" s="14">
        <v>44074</v>
      </c>
      <c r="I25" s="14">
        <v>30243</v>
      </c>
      <c r="J25" s="14">
        <v>25619</v>
      </c>
      <c r="K25" s="14">
        <v>24018</v>
      </c>
      <c r="L25" s="14">
        <v>8374</v>
      </c>
      <c r="M25" s="14">
        <v>3954</v>
      </c>
      <c r="N25" s="12">
        <f t="shared" si="7"/>
        <v>322615</v>
      </c>
    </row>
    <row r="26" spans="1:14" ht="18.75" customHeight="1">
      <c r="A26" s="13" t="s">
        <v>19</v>
      </c>
      <c r="B26" s="14">
        <v>21919</v>
      </c>
      <c r="C26" s="14">
        <v>18863</v>
      </c>
      <c r="D26" s="14">
        <v>17406</v>
      </c>
      <c r="E26" s="14">
        <v>5194</v>
      </c>
      <c r="F26" s="14">
        <v>17383</v>
      </c>
      <c r="G26" s="14">
        <v>24048</v>
      </c>
      <c r="H26" s="14">
        <v>24792</v>
      </c>
      <c r="I26" s="14">
        <v>17012</v>
      </c>
      <c r="J26" s="14">
        <v>14411</v>
      </c>
      <c r="K26" s="14">
        <v>13510</v>
      </c>
      <c r="L26" s="14">
        <v>4710</v>
      </c>
      <c r="M26" s="14">
        <v>2224</v>
      </c>
      <c r="N26" s="12">
        <f t="shared" si="7"/>
        <v>181472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905095.88</v>
      </c>
      <c r="C37" s="29">
        <f>ROUND(+C7*C35,2)</f>
        <v>674513.96</v>
      </c>
      <c r="D37" s="29">
        <f>ROUND(+D7*D35,2)</f>
        <v>600452.9</v>
      </c>
      <c r="E37" s="29">
        <f>ROUND(+E7*E35,2)</f>
        <v>179872.19</v>
      </c>
      <c r="F37" s="29">
        <f aca="true" t="shared" si="11" ref="F37:M37">ROUND(+F7*F35,2)</f>
        <v>577902.28</v>
      </c>
      <c r="G37" s="29">
        <f t="shared" si="11"/>
        <v>675689.88</v>
      </c>
      <c r="H37" s="29">
        <f t="shared" si="11"/>
        <v>855978.85</v>
      </c>
      <c r="I37" s="29">
        <f t="shared" si="11"/>
        <v>727887.11</v>
      </c>
      <c r="J37" s="29">
        <f t="shared" si="11"/>
        <v>598439.95</v>
      </c>
      <c r="K37" s="29">
        <f t="shared" si="11"/>
        <v>694176.54</v>
      </c>
      <c r="L37" s="29">
        <f t="shared" si="11"/>
        <v>361039.61</v>
      </c>
      <c r="M37" s="29">
        <f t="shared" si="11"/>
        <v>208783.02</v>
      </c>
      <c r="N37" s="29">
        <f>SUM(B37:M37)</f>
        <v>7059832.17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-112410</v>
      </c>
      <c r="C39" s="30">
        <f>+C40+C43+C50</f>
        <v>-105873</v>
      </c>
      <c r="D39" s="30">
        <f>+D40+D43+D50</f>
        <v>-70890</v>
      </c>
      <c r="E39" s="30">
        <f>+E40+E43+E50</f>
        <v>-19863</v>
      </c>
      <c r="F39" s="30">
        <f aca="true" t="shared" si="12" ref="F39:M39">+F40+F43+F50</f>
        <v>-57048</v>
      </c>
      <c r="G39" s="30">
        <f t="shared" si="12"/>
        <v>-90951</v>
      </c>
      <c r="H39" s="30">
        <f t="shared" si="12"/>
        <v>-130845</v>
      </c>
      <c r="I39" s="30">
        <f t="shared" si="12"/>
        <v>-68244</v>
      </c>
      <c r="J39" s="30">
        <f t="shared" si="12"/>
        <v>-79599</v>
      </c>
      <c r="K39" s="30">
        <f t="shared" si="12"/>
        <v>-66564</v>
      </c>
      <c r="L39" s="30">
        <f t="shared" si="12"/>
        <v>-47325</v>
      </c>
      <c r="M39" s="30">
        <f t="shared" si="12"/>
        <v>-29379</v>
      </c>
      <c r="N39" s="30">
        <f>+N40+N43+N50</f>
        <v>-878991</v>
      </c>
      <c r="P39" s="42"/>
    </row>
    <row r="40" spans="1:16" ht="18.75" customHeight="1">
      <c r="A40" s="17" t="s">
        <v>70</v>
      </c>
      <c r="B40" s="31">
        <f>B41+B42</f>
        <v>-112410</v>
      </c>
      <c r="C40" s="31">
        <f>C41+C42</f>
        <v>-105873</v>
      </c>
      <c r="D40" s="31">
        <f>D41+D42</f>
        <v>-70890</v>
      </c>
      <c r="E40" s="31">
        <f>E41+E42</f>
        <v>-19863</v>
      </c>
      <c r="F40" s="31">
        <f aca="true" t="shared" si="13" ref="F40:M40">F41+F42</f>
        <v>-57048</v>
      </c>
      <c r="G40" s="31">
        <f t="shared" si="13"/>
        <v>-90951</v>
      </c>
      <c r="H40" s="31">
        <f t="shared" si="13"/>
        <v>-130845</v>
      </c>
      <c r="I40" s="31">
        <f t="shared" si="13"/>
        <v>-68244</v>
      </c>
      <c r="J40" s="31">
        <f t="shared" si="13"/>
        <v>-79599</v>
      </c>
      <c r="K40" s="31">
        <f t="shared" si="13"/>
        <v>-66564</v>
      </c>
      <c r="L40" s="31">
        <f t="shared" si="13"/>
        <v>-47325</v>
      </c>
      <c r="M40" s="31">
        <f t="shared" si="13"/>
        <v>-29379</v>
      </c>
      <c r="N40" s="30">
        <f aca="true" t="shared" si="14" ref="N40:N50">SUM(B40:M40)</f>
        <v>-878991</v>
      </c>
      <c r="P40" s="42"/>
    </row>
    <row r="41" spans="1:16" ht="18.75" customHeight="1">
      <c r="A41" s="13" t="s">
        <v>67</v>
      </c>
      <c r="B41" s="20">
        <f>ROUND(-B9*$D$3,2)</f>
        <v>-112410</v>
      </c>
      <c r="C41" s="20">
        <f>ROUND(-C9*$D$3,2)</f>
        <v>-105873</v>
      </c>
      <c r="D41" s="20">
        <f>ROUND(-D9*$D$3,2)</f>
        <v>-70890</v>
      </c>
      <c r="E41" s="20">
        <f>ROUND(-E9*$D$3,2)</f>
        <v>-19863</v>
      </c>
      <c r="F41" s="20">
        <f aca="true" t="shared" si="15" ref="F41:M41">ROUND(-F9*$D$3,2)</f>
        <v>-57048</v>
      </c>
      <c r="G41" s="20">
        <f t="shared" si="15"/>
        <v>-90951</v>
      </c>
      <c r="H41" s="20">
        <f t="shared" si="15"/>
        <v>-130845</v>
      </c>
      <c r="I41" s="20">
        <f t="shared" si="15"/>
        <v>-68244</v>
      </c>
      <c r="J41" s="20">
        <f t="shared" si="15"/>
        <v>-79599</v>
      </c>
      <c r="K41" s="20">
        <f t="shared" si="15"/>
        <v>-66564</v>
      </c>
      <c r="L41" s="20">
        <f t="shared" si="15"/>
        <v>-47325</v>
      </c>
      <c r="M41" s="20">
        <f t="shared" si="15"/>
        <v>-29379</v>
      </c>
      <c r="N41" s="56">
        <f t="shared" si="14"/>
        <v>-878991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9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6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  <c r="P44" s="68"/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792685.88</v>
      </c>
      <c r="C52" s="34">
        <f aca="true" t="shared" si="18" ref="C52:M52">+C37+C39</f>
        <v>568640.96</v>
      </c>
      <c r="D52" s="34">
        <f t="shared" si="18"/>
        <v>529562.9</v>
      </c>
      <c r="E52" s="34">
        <f t="shared" si="18"/>
        <v>160009.19</v>
      </c>
      <c r="F52" s="34">
        <f t="shared" si="18"/>
        <v>520854.28</v>
      </c>
      <c r="G52" s="34">
        <f t="shared" si="18"/>
        <v>584738.88</v>
      </c>
      <c r="H52" s="34">
        <f t="shared" si="18"/>
        <v>725133.85</v>
      </c>
      <c r="I52" s="34">
        <f t="shared" si="18"/>
        <v>659643.11</v>
      </c>
      <c r="J52" s="34">
        <f t="shared" si="18"/>
        <v>518840.94999999995</v>
      </c>
      <c r="K52" s="34">
        <f t="shared" si="18"/>
        <v>627612.54</v>
      </c>
      <c r="L52" s="34">
        <f t="shared" si="18"/>
        <v>313714.61</v>
      </c>
      <c r="M52" s="34">
        <f t="shared" si="18"/>
        <v>179404.02</v>
      </c>
      <c r="N52" s="34">
        <f>SUM(B52:M52)</f>
        <v>6180841.17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6180841.16</v>
      </c>
      <c r="P55" s="42"/>
    </row>
    <row r="56" spans="1:14" ht="18.75" customHeight="1">
      <c r="A56" s="17" t="s">
        <v>80</v>
      </c>
      <c r="B56" s="44">
        <v>158518.72</v>
      </c>
      <c r="C56" s="44">
        <v>168087.08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326605.8</v>
      </c>
    </row>
    <row r="57" spans="1:14" ht="18.75" customHeight="1">
      <c r="A57" s="17" t="s">
        <v>81</v>
      </c>
      <c r="B57" s="44">
        <v>634167.16</v>
      </c>
      <c r="C57" s="44">
        <v>400553.88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1034721.04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529562.9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529562.9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160009.19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160009.19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520854.28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520854.28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584738.88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584738.88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559843.75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559843.75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165290.1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165290.1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659643.1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659643.1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518840.95</v>
      </c>
      <c r="K65" s="43">
        <v>0</v>
      </c>
      <c r="L65" s="43">
        <v>0</v>
      </c>
      <c r="M65" s="43">
        <v>0</v>
      </c>
      <c r="N65" s="34">
        <f t="shared" si="19"/>
        <v>518840.95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627612.54</v>
      </c>
      <c r="L66" s="43">
        <v>0</v>
      </c>
      <c r="M66" s="43">
        <v>0</v>
      </c>
      <c r="N66" s="31">
        <f t="shared" si="19"/>
        <v>627612.54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313714.61</v>
      </c>
      <c r="M67" s="43">
        <v>0</v>
      </c>
      <c r="N67" s="34">
        <f t="shared" si="19"/>
        <v>313714.61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179404.02</v>
      </c>
      <c r="N68" s="31">
        <f t="shared" si="19"/>
        <v>179404.02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1.9558538606403013</v>
      </c>
      <c r="C73" s="54">
        <v>1.9311441849746507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1.69399999063245</v>
      </c>
      <c r="C74" s="54">
        <v>1.5946000168421053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1.5792000021040118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1.9565999499624718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1.8175999849031919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1.4482999957131222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1.7033346107122562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1.6205999760009602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1.6418999819543445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1.8491999901118903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1.7678999938877797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2.0997999883680354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2.0890000400224125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2014-09-17T20:13:49Z</dcterms:modified>
  <cp:category/>
  <cp:version/>
  <cp:contentType/>
  <cp:contentStatus/>
</cp:coreProperties>
</file>