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<sst xmlns="http://schemas.openxmlformats.org/spreadsheetml/2006/main" count="100" uniqueCount="98">
  <si>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</si>
  <si>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</si>
  <si>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</si>
  <si>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</si>
  <si>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</si>
  <si>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</si>
  <si>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</si>
  <si>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</si>
  <si>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</si>
  <si>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</si>
  <si>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</si>
  <si>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</si>
  <si>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</si>
  <si>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</si>
  <si>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</si>
  <si>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</si>
  <si>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</si>
  <si>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</si>
  <si>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</si>
  <si>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</si>
  <si>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</si>
  <si>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</si>
  <si>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</si>
  <si>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</si>
  <si>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</si>
  <si>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</si>
  <si>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</si>
  <si>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</si>
  <si>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</si>
  <si>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</si>
  <si>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</si>
  <si>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</si>
  <si>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</si>
  <si>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</si>
  <si>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</si>
  <si>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</si>
  <si>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</si>
  <si>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</si>
  <si>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</si>
  <si>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</si>
  <si>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</si>
  <si>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</si>
  <si>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</si>
  <si>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</si>
  <si>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</si>
  <si>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</si>
  <si>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</si>
  <si>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</si>
  <si>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</si>
  <si>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</si>
  <si>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</si>
  <si>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</si>
  <si>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</si>
  <si>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</si>
  <si>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</si>
  <si>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</si>
  <si>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</si>
  <si>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</si>
  <si>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</si>
  <si>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</si>
  <si>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</si>
  <si>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</si>
  <si>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</si>
  <si>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</si>
  <si>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</si>
  <si>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</si>
  <si>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</si>
  <si>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</si>
  <si>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</si>
  <si>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</si>
  <si>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</si>
  <si>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</si>
  <si>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</si>
  <si>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</si>
  <si>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</si>
  <si>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</si>
  <si>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</si>
  <si>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</si>
  <si>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</si>
  <si>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</si>
  <si>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</si>
  <si>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</si>
  <si>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</si>
  <si>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</si>
  <si>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</si>
  <si>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</si>
  <si>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</si>
  <si>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</si>
  <si>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</si>
  <si>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</si>
  <si>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</si>
  <si>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</si>
  <si>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</si>
  <si>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</si>
  <si>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02/09/14 - VENCIMENTO 09/09/14</t>
  </si>
  <si>
    <t>6.3. Revisão de Remuneração pelo Transporte Coletivo (1)</t>
  </si>
  <si>
    <t>9. Tarifa de Remuneração Líquida Por Passageiro (2)</t>
  </si>
  <si>
    <t>Nota: (1) Revisão de passageiros transportados do período de 06 a 11/08/14, área 8, total de 71.285 passageiros.
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</si>
</sst>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25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25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25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521517</v>
      </c>
      <c r="C7" s="10">
        <f>C8+C20+C24</f>
        <v>402941</v>
      </c>
      <c r="D7" s="10">
        <f>D8+D20+D24</f>
        <v>381215</v>
      </c>
      <c r="E7" s="10">
        <f>E8+E20+E24</f>
        <v>94340</v>
      </c>
      <c r="F7" s="10">
        <f aca="true" t="shared" si="0" ref="F7:M7">F8+F20+F24</f>
        <v>316176</v>
      </c>
      <c r="G7" s="10">
        <f t="shared" si="0"/>
        <v>524294</v>
      </c>
      <c r="H7" s="10">
        <f t="shared" si="0"/>
        <v>505234</v>
      </c>
      <c r="I7" s="10">
        <f t="shared" si="0"/>
        <v>436496</v>
      </c>
      <c r="J7" s="10">
        <f t="shared" si="0"/>
        <v>321179</v>
      </c>
      <c r="K7" s="10">
        <f t="shared" si="0"/>
        <v>389772</v>
      </c>
      <c r="L7" s="10">
        <f t="shared" si="0"/>
        <v>169720</v>
      </c>
      <c r="M7" s="10">
        <f t="shared" si="0"/>
        <v>100685</v>
      </c>
      <c r="N7" s="10">
        <f>+N8+N20+N24</f>
        <v>4163569</v>
      </c>
      <c r="P7" s="41"/>
    </row>
    <row r="8" spans="1:14" ht="18.75" customHeight="1">
      <c r="A8" s="11" t="s">
        <v>33</v>
      </c>
      <c r="B8" s="12">
        <f>+B9+B12+B16</f>
        <v>290970</v>
      </c>
      <c r="C8" s="12">
        <f>+C9+C12+C16</f>
        <v>238016</v>
      </c>
      <c r="D8" s="12">
        <f>+D9+D12+D16</f>
        <v>237797</v>
      </c>
      <c r="E8" s="12">
        <f>+E9+E12+E16</f>
        <v>56893</v>
      </c>
      <c r="F8" s="12">
        <f aca="true" t="shared" si="1" ref="F8:M8">+F9+F12+F16</f>
        <v>185725</v>
      </c>
      <c r="G8" s="12">
        <f t="shared" si="1"/>
        <v>313003</v>
      </c>
      <c r="H8" s="12">
        <f t="shared" si="1"/>
        <v>288727</v>
      </c>
      <c r="I8" s="12">
        <f t="shared" si="1"/>
        <v>250644</v>
      </c>
      <c r="J8" s="12">
        <f t="shared" si="1"/>
        <v>190231</v>
      </c>
      <c r="K8" s="12">
        <f t="shared" si="1"/>
        <v>210043</v>
      </c>
      <c r="L8" s="12">
        <f t="shared" si="1"/>
        <v>101478</v>
      </c>
      <c r="M8" s="12">
        <f t="shared" si="1"/>
        <v>63304</v>
      </c>
      <c r="N8" s="12">
        <f>SUM(B8:M8)</f>
        <v>2426831</v>
      </c>
    </row>
    <row r="9" spans="1:14" ht="18.75" customHeight="1">
      <c r="A9" s="13" t="s">
        <v>7</v>
      </c>
      <c r="B9" s="14">
        <v>32254</v>
      </c>
      <c r="C9" s="14">
        <v>31481</v>
      </c>
      <c r="D9" s="14">
        <v>18928</v>
      </c>
      <c r="E9" s="14">
        <v>5514</v>
      </c>
      <c r="F9" s="14">
        <v>15634</v>
      </c>
      <c r="G9" s="14">
        <v>28679</v>
      </c>
      <c r="H9" s="14">
        <v>38560</v>
      </c>
      <c r="I9" s="14">
        <v>18539</v>
      </c>
      <c r="J9" s="14">
        <v>23456</v>
      </c>
      <c r="K9" s="14">
        <v>19231</v>
      </c>
      <c r="L9" s="14">
        <v>14230</v>
      </c>
      <c r="M9" s="14">
        <v>8674</v>
      </c>
      <c r="N9" s="12">
        <f aca="true" t="shared" si="2" ref="N9:N19">SUM(B9:M9)</f>
        <v>255180</v>
      </c>
    </row>
    <row r="10" spans="1:14" ht="18.75" customHeight="1">
      <c r="A10" s="15" t="s">
        <v>8</v>
      </c>
      <c r="B10" s="14">
        <f>+B9-B11</f>
        <v>32254</v>
      </c>
      <c r="C10" s="14">
        <f>+C9-C11</f>
        <v>31481</v>
      </c>
      <c r="D10" s="14">
        <f>+D9-D11</f>
        <v>18928</v>
      </c>
      <c r="E10" s="14">
        <f>+E9-E11</f>
        <v>5514</v>
      </c>
      <c r="F10" s="14">
        <f aca="true" t="shared" si="3" ref="F10:M10">+F9-F11</f>
        <v>15634</v>
      </c>
      <c r="G10" s="14">
        <f t="shared" si="3"/>
        <v>28679</v>
      </c>
      <c r="H10" s="14">
        <f t="shared" si="3"/>
        <v>38560</v>
      </c>
      <c r="I10" s="14">
        <f t="shared" si="3"/>
        <v>18539</v>
      </c>
      <c r="J10" s="14">
        <f t="shared" si="3"/>
        <v>23456</v>
      </c>
      <c r="K10" s="14">
        <f t="shared" si="3"/>
        <v>19231</v>
      </c>
      <c r="L10" s="14">
        <f t="shared" si="3"/>
        <v>14230</v>
      </c>
      <c r="M10" s="14">
        <f t="shared" si="3"/>
        <v>8674</v>
      </c>
      <c r="N10" s="12">
        <f t="shared" si="2"/>
        <v>255180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250020</v>
      </c>
      <c r="C12" s="14">
        <f>C13+C14+C15</f>
        <v>199477</v>
      </c>
      <c r="D12" s="14">
        <f>D13+D14+D15</f>
        <v>213789</v>
      </c>
      <c r="E12" s="14">
        <f>E13+E14+E15</f>
        <v>49952</v>
      </c>
      <c r="F12" s="14">
        <f aca="true" t="shared" si="4" ref="F12:M12">F13+F14+F15</f>
        <v>164103</v>
      </c>
      <c r="G12" s="14">
        <f t="shared" si="4"/>
        <v>274339</v>
      </c>
      <c r="H12" s="14">
        <f t="shared" si="4"/>
        <v>241784</v>
      </c>
      <c r="I12" s="14">
        <f t="shared" si="4"/>
        <v>225831</v>
      </c>
      <c r="J12" s="14">
        <f t="shared" si="4"/>
        <v>161989</v>
      </c>
      <c r="K12" s="14">
        <f t="shared" si="4"/>
        <v>185097</v>
      </c>
      <c r="L12" s="14">
        <f t="shared" si="4"/>
        <v>85104</v>
      </c>
      <c r="M12" s="14">
        <f t="shared" si="4"/>
        <v>53510</v>
      </c>
      <c r="N12" s="12">
        <f t="shared" si="2"/>
        <v>2104995</v>
      </c>
    </row>
    <row r="13" spans="1:14" ht="18.75" customHeight="1">
      <c r="A13" s="15" t="s">
        <v>10</v>
      </c>
      <c r="B13" s="14">
        <v>108432</v>
      </c>
      <c r="C13" s="14">
        <v>87878</v>
      </c>
      <c r="D13" s="14">
        <v>94281</v>
      </c>
      <c r="E13" s="14">
        <v>21986</v>
      </c>
      <c r="F13" s="14">
        <v>70864</v>
      </c>
      <c r="G13" s="14">
        <v>121425</v>
      </c>
      <c r="H13" s="14">
        <v>111987</v>
      </c>
      <c r="I13" s="14">
        <v>104181</v>
      </c>
      <c r="J13" s="14">
        <v>72177</v>
      </c>
      <c r="K13" s="14">
        <v>82799</v>
      </c>
      <c r="L13" s="14">
        <v>38870</v>
      </c>
      <c r="M13" s="14">
        <v>23438</v>
      </c>
      <c r="N13" s="12">
        <f t="shared" si="2"/>
        <v>938318</v>
      </c>
    </row>
    <row r="14" spans="1:14" ht="18.75" customHeight="1">
      <c r="A14" s="15" t="s">
        <v>11</v>
      </c>
      <c r="B14" s="14">
        <v>111031</v>
      </c>
      <c r="C14" s="14">
        <v>84279</v>
      </c>
      <c r="D14" s="14">
        <v>98477</v>
      </c>
      <c r="E14" s="14">
        <v>21452</v>
      </c>
      <c r="F14" s="14">
        <v>71539</v>
      </c>
      <c r="G14" s="14">
        <v>117712</v>
      </c>
      <c r="H14" s="14">
        <v>100753</v>
      </c>
      <c r="I14" s="14">
        <v>98659</v>
      </c>
      <c r="J14" s="14">
        <v>70716</v>
      </c>
      <c r="K14" s="14">
        <v>80868</v>
      </c>
      <c r="L14" s="14">
        <v>37705</v>
      </c>
      <c r="M14" s="14">
        <v>25082</v>
      </c>
      <c r="N14" s="12">
        <f t="shared" si="2"/>
        <v>918273</v>
      </c>
    </row>
    <row r="15" spans="1:14" ht="18.75" customHeight="1">
      <c r="A15" s="15" t="s">
        <v>12</v>
      </c>
      <c r="B15" s="14">
        <v>30557</v>
      </c>
      <c r="C15" s="14">
        <v>27320</v>
      </c>
      <c r="D15" s="14">
        <v>21031</v>
      </c>
      <c r="E15" s="14">
        <v>6514</v>
      </c>
      <c r="F15" s="14">
        <v>21700</v>
      </c>
      <c r="G15" s="14">
        <v>35202</v>
      </c>
      <c r="H15" s="14">
        <v>29044</v>
      </c>
      <c r="I15" s="14">
        <v>22991</v>
      </c>
      <c r="J15" s="14">
        <v>19096</v>
      </c>
      <c r="K15" s="14">
        <v>21430</v>
      </c>
      <c r="L15" s="14">
        <v>8529</v>
      </c>
      <c r="M15" s="14">
        <v>4990</v>
      </c>
      <c r="N15" s="12">
        <f t="shared" si="2"/>
        <v>248404</v>
      </c>
    </row>
    <row r="16" spans="1:14" ht="18.75" customHeight="1">
      <c r="A16" s="16" t="s">
        <v>32</v>
      </c>
      <c r="B16" s="14">
        <f>B17+B18+B19</f>
        <v>8696</v>
      </c>
      <c r="C16" s="14">
        <f>C17+C18+C19</f>
        <v>7058</v>
      </c>
      <c r="D16" s="14">
        <f>D17+D18+D19</f>
        <v>5080</v>
      </c>
      <c r="E16" s="14">
        <f>E17+E18+E19</f>
        <v>1427</v>
      </c>
      <c r="F16" s="14">
        <f aca="true" t="shared" si="5" ref="F16:M16">F17+F18+F19</f>
        <v>5988</v>
      </c>
      <c r="G16" s="14">
        <f t="shared" si="5"/>
        <v>9985</v>
      </c>
      <c r="H16" s="14">
        <f t="shared" si="5"/>
        <v>8383</v>
      </c>
      <c r="I16" s="14">
        <f t="shared" si="5"/>
        <v>6274</v>
      </c>
      <c r="J16" s="14">
        <f t="shared" si="5"/>
        <v>4786</v>
      </c>
      <c r="K16" s="14">
        <f t="shared" si="5"/>
        <v>5715</v>
      </c>
      <c r="L16" s="14">
        <f t="shared" si="5"/>
        <v>2144</v>
      </c>
      <c r="M16" s="14">
        <f t="shared" si="5"/>
        <v>1120</v>
      </c>
      <c r="N16" s="12">
        <f t="shared" si="2"/>
        <v>66656</v>
      </c>
    </row>
    <row r="17" spans="1:14" ht="18.75" customHeight="1">
      <c r="A17" s="15" t="s">
        <v>29</v>
      </c>
      <c r="B17" s="14">
        <v>3281</v>
      </c>
      <c r="C17" s="14">
        <v>2594</v>
      </c>
      <c r="D17" s="14">
        <v>1919</v>
      </c>
      <c r="E17" s="14">
        <v>518</v>
      </c>
      <c r="F17" s="14">
        <v>2065</v>
      </c>
      <c r="G17" s="14">
        <v>3775</v>
      </c>
      <c r="H17" s="14">
        <v>3397</v>
      </c>
      <c r="I17" s="14">
        <v>2635</v>
      </c>
      <c r="J17" s="14">
        <v>2038</v>
      </c>
      <c r="K17" s="14">
        <v>2529</v>
      </c>
      <c r="L17" s="14">
        <v>963</v>
      </c>
      <c r="M17" s="14">
        <v>497</v>
      </c>
      <c r="N17" s="12">
        <f t="shared" si="2"/>
        <v>26211</v>
      </c>
    </row>
    <row r="18" spans="1:14" ht="18.75" customHeight="1">
      <c r="A18" s="15" t="s">
        <v>30</v>
      </c>
      <c r="B18" s="14">
        <v>202</v>
      </c>
      <c r="C18" s="14">
        <v>211</v>
      </c>
      <c r="D18" s="14">
        <v>197</v>
      </c>
      <c r="E18" s="14">
        <v>41</v>
      </c>
      <c r="F18" s="14">
        <v>149</v>
      </c>
      <c r="G18" s="14">
        <v>313</v>
      </c>
      <c r="H18" s="14">
        <v>242</v>
      </c>
      <c r="I18" s="14">
        <v>183</v>
      </c>
      <c r="J18" s="14">
        <v>130</v>
      </c>
      <c r="K18" s="14">
        <v>171</v>
      </c>
      <c r="L18" s="14">
        <v>72</v>
      </c>
      <c r="M18" s="14">
        <v>49</v>
      </c>
      <c r="N18" s="12">
        <f t="shared" si="2"/>
        <v>1960</v>
      </c>
    </row>
    <row r="19" spans="1:14" ht="18.75" customHeight="1">
      <c r="A19" s="15" t="s">
        <v>31</v>
      </c>
      <c r="B19" s="14">
        <v>5213</v>
      </c>
      <c r="C19" s="14">
        <v>4253</v>
      </c>
      <c r="D19" s="14">
        <v>2964</v>
      </c>
      <c r="E19" s="14">
        <v>868</v>
      </c>
      <c r="F19" s="14">
        <v>3774</v>
      </c>
      <c r="G19" s="14">
        <v>5897</v>
      </c>
      <c r="H19" s="14">
        <v>4744</v>
      </c>
      <c r="I19" s="14">
        <v>3456</v>
      </c>
      <c r="J19" s="14">
        <v>2618</v>
      </c>
      <c r="K19" s="14">
        <v>3015</v>
      </c>
      <c r="L19" s="14">
        <v>1109</v>
      </c>
      <c r="M19" s="14">
        <v>574</v>
      </c>
      <c r="N19" s="12">
        <f t="shared" si="2"/>
        <v>38485</v>
      </c>
    </row>
    <row r="20" spans="1:14" ht="18.75" customHeight="1">
      <c r="A20" s="17" t="s">
        <v>13</v>
      </c>
      <c r="B20" s="18">
        <f>B21+B22+B23</f>
        <v>168823</v>
      </c>
      <c r="C20" s="18">
        <f>C21+C22+C23</f>
        <v>112396</v>
      </c>
      <c r="D20" s="18">
        <f>D21+D22+D23</f>
        <v>95317</v>
      </c>
      <c r="E20" s="18">
        <f>E21+E22+E23</f>
        <v>23287</v>
      </c>
      <c r="F20" s="18">
        <f aca="true" t="shared" si="6" ref="F20:M20">F21+F22+F23</f>
        <v>82619</v>
      </c>
      <c r="G20" s="18">
        <f t="shared" si="6"/>
        <v>136465</v>
      </c>
      <c r="H20" s="18">
        <f t="shared" si="6"/>
        <v>148583</v>
      </c>
      <c r="I20" s="18">
        <f t="shared" si="6"/>
        <v>140253</v>
      </c>
      <c r="J20" s="18">
        <f t="shared" si="6"/>
        <v>91828</v>
      </c>
      <c r="K20" s="18">
        <f t="shared" si="6"/>
        <v>142456</v>
      </c>
      <c r="L20" s="18">
        <f t="shared" si="6"/>
        <v>55385</v>
      </c>
      <c r="M20" s="18">
        <f t="shared" si="6"/>
        <v>31235</v>
      </c>
      <c r="N20" s="12">
        <f aca="true" t="shared" si="7" ref="N20:N26">SUM(B20:M20)</f>
        <v>1228647</v>
      </c>
    </row>
    <row r="21" spans="1:14" ht="18.75" customHeight="1">
      <c r="A21" s="13" t="s">
        <v>14</v>
      </c>
      <c r="B21" s="14">
        <v>81975</v>
      </c>
      <c r="C21" s="14">
        <v>58208</v>
      </c>
      <c r="D21" s="14">
        <v>48329</v>
      </c>
      <c r="E21" s="14">
        <v>11994</v>
      </c>
      <c r="F21" s="14">
        <v>40911</v>
      </c>
      <c r="G21" s="14">
        <v>70771</v>
      </c>
      <c r="H21" s="14">
        <v>79933</v>
      </c>
      <c r="I21" s="14">
        <v>73557</v>
      </c>
      <c r="J21" s="14">
        <v>47362</v>
      </c>
      <c r="K21" s="14">
        <v>72151</v>
      </c>
      <c r="L21" s="14">
        <v>28412</v>
      </c>
      <c r="M21" s="14">
        <v>15454</v>
      </c>
      <c r="N21" s="12">
        <f t="shared" si="7"/>
        <v>629057</v>
      </c>
    </row>
    <row r="22" spans="1:14" ht="18.75" customHeight="1">
      <c r="A22" s="13" t="s">
        <v>15</v>
      </c>
      <c r="B22" s="14">
        <v>69898</v>
      </c>
      <c r="C22" s="14">
        <v>42034</v>
      </c>
      <c r="D22" s="14">
        <v>37992</v>
      </c>
      <c r="E22" s="14">
        <v>8656</v>
      </c>
      <c r="F22" s="14">
        <v>31976</v>
      </c>
      <c r="G22" s="14">
        <v>50761</v>
      </c>
      <c r="H22" s="14">
        <v>54803</v>
      </c>
      <c r="I22" s="14">
        <v>53821</v>
      </c>
      <c r="J22" s="14">
        <v>36036</v>
      </c>
      <c r="K22" s="14">
        <v>57651</v>
      </c>
      <c r="L22" s="14">
        <v>22548</v>
      </c>
      <c r="M22" s="14">
        <v>13517</v>
      </c>
      <c r="N22" s="12">
        <f t="shared" si="7"/>
        <v>479693</v>
      </c>
    </row>
    <row r="23" spans="1:14" ht="18.75" customHeight="1">
      <c r="A23" s="13" t="s">
        <v>16</v>
      </c>
      <c r="B23" s="14">
        <v>16950</v>
      </c>
      <c r="C23" s="14">
        <v>12154</v>
      </c>
      <c r="D23" s="14">
        <v>8996</v>
      </c>
      <c r="E23" s="14">
        <v>2637</v>
      </c>
      <c r="F23" s="14">
        <v>9732</v>
      </c>
      <c r="G23" s="14">
        <v>14933</v>
      </c>
      <c r="H23" s="14">
        <v>13847</v>
      </c>
      <c r="I23" s="14">
        <v>12875</v>
      </c>
      <c r="J23" s="14">
        <v>8430</v>
      </c>
      <c r="K23" s="14">
        <v>12654</v>
      </c>
      <c r="L23" s="14">
        <v>4425</v>
      </c>
      <c r="M23" s="14">
        <v>2264</v>
      </c>
      <c r="N23" s="12">
        <f t="shared" si="7"/>
        <v>119897</v>
      </c>
    </row>
    <row r="24" spans="1:14" ht="18.75" customHeight="1">
      <c r="A24" s="17" t="s">
        <v>17</v>
      </c>
      <c r="B24" s="14">
        <f>B25+B26</f>
        <v>61724</v>
      </c>
      <c r="C24" s="14">
        <f>C25+C26</f>
        <v>52529</v>
      </c>
      <c r="D24" s="14">
        <f>D25+D26</f>
        <v>48101</v>
      </c>
      <c r="E24" s="14">
        <f>E25+E26</f>
        <v>14160</v>
      </c>
      <c r="F24" s="14">
        <f aca="true" t="shared" si="8" ref="F24:M24">F25+F26</f>
        <v>47832</v>
      </c>
      <c r="G24" s="14">
        <f t="shared" si="8"/>
        <v>74826</v>
      </c>
      <c r="H24" s="14">
        <f t="shared" si="8"/>
        <v>67924</v>
      </c>
      <c r="I24" s="14">
        <f t="shared" si="8"/>
        <v>45599</v>
      </c>
      <c r="J24" s="14">
        <f t="shared" si="8"/>
        <v>39120</v>
      </c>
      <c r="K24" s="14">
        <f t="shared" si="8"/>
        <v>37273</v>
      </c>
      <c r="L24" s="14">
        <f t="shared" si="8"/>
        <v>12857</v>
      </c>
      <c r="M24" s="14">
        <f t="shared" si="8"/>
        <v>6146</v>
      </c>
      <c r="N24" s="12">
        <f t="shared" si="7"/>
        <v>508091</v>
      </c>
    </row>
    <row r="25" spans="1:14" ht="18.75" customHeight="1">
      <c r="A25" s="13" t="s">
        <v>18</v>
      </c>
      <c r="B25" s="14">
        <v>39503</v>
      </c>
      <c r="C25" s="14">
        <v>33619</v>
      </c>
      <c r="D25" s="14">
        <v>30785</v>
      </c>
      <c r="E25" s="14">
        <v>9062</v>
      </c>
      <c r="F25" s="14">
        <v>30612</v>
      </c>
      <c r="G25" s="14">
        <v>47889</v>
      </c>
      <c r="H25" s="14">
        <v>43471</v>
      </c>
      <c r="I25" s="14">
        <v>29183</v>
      </c>
      <c r="J25" s="14">
        <v>25037</v>
      </c>
      <c r="K25" s="14">
        <v>23855</v>
      </c>
      <c r="L25" s="14">
        <v>8228</v>
      </c>
      <c r="M25" s="14">
        <v>3933</v>
      </c>
      <c r="N25" s="12">
        <f t="shared" si="7"/>
        <v>325177</v>
      </c>
    </row>
    <row r="26" spans="1:14" ht="18.75" customHeight="1">
      <c r="A26" s="13" t="s">
        <v>19</v>
      </c>
      <c r="B26" s="14">
        <v>22221</v>
      </c>
      <c r="C26" s="14">
        <v>18910</v>
      </c>
      <c r="D26" s="14">
        <v>17316</v>
      </c>
      <c r="E26" s="14">
        <v>5098</v>
      </c>
      <c r="F26" s="14">
        <v>17220</v>
      </c>
      <c r="G26" s="14">
        <v>26937</v>
      </c>
      <c r="H26" s="14">
        <v>24453</v>
      </c>
      <c r="I26" s="14">
        <v>16416</v>
      </c>
      <c r="J26" s="14">
        <v>14083</v>
      </c>
      <c r="K26" s="14">
        <v>13418</v>
      </c>
      <c r="L26" s="14">
        <v>4629</v>
      </c>
      <c r="M26" s="14">
        <v>2213</v>
      </c>
      <c r="N26" s="12">
        <f t="shared" si="7"/>
        <v>182914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907856.79</v>
      </c>
      <c r="C37" s="29">
        <f>ROUND(+C7*C35,2)</f>
        <v>677746.76</v>
      </c>
      <c r="D37" s="29">
        <f>ROUND(+D7*D35,2)</f>
        <v>602014.73</v>
      </c>
      <c r="E37" s="29">
        <f>ROUND(+E7*E35,2)</f>
        <v>184585.64</v>
      </c>
      <c r="F37" s="29">
        <f aca="true" t="shared" si="11" ref="F37:M37">ROUND(+F7*F35,2)</f>
        <v>574681.5</v>
      </c>
      <c r="G37" s="29">
        <f t="shared" si="11"/>
        <v>759335</v>
      </c>
      <c r="H37" s="29">
        <f t="shared" si="11"/>
        <v>850308.82</v>
      </c>
      <c r="I37" s="29">
        <f t="shared" si="11"/>
        <v>716682.78</v>
      </c>
      <c r="J37" s="29">
        <f t="shared" si="11"/>
        <v>593924.21</v>
      </c>
      <c r="K37" s="29">
        <f t="shared" si="11"/>
        <v>689077.92</v>
      </c>
      <c r="L37" s="29">
        <f t="shared" si="11"/>
        <v>356378.06</v>
      </c>
      <c r="M37" s="29">
        <f t="shared" si="11"/>
        <v>210330.97</v>
      </c>
      <c r="N37" s="29">
        <f>SUM(B37:M37)</f>
        <v>7122923.18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-96762</v>
      </c>
      <c r="C39" s="30">
        <f>+C40+C43+C50</f>
        <v>-94443</v>
      </c>
      <c r="D39" s="30">
        <f>+D40+D43+D50</f>
        <v>-56784</v>
      </c>
      <c r="E39" s="30">
        <f>+E40+E43+E50</f>
        <v>-21125.2</v>
      </c>
      <c r="F39" s="30">
        <f aca="true" t="shared" si="12" ref="F39:M39">+F40+F43+F50</f>
        <v>-46902</v>
      </c>
      <c r="G39" s="30">
        <f t="shared" si="12"/>
        <v>-86037</v>
      </c>
      <c r="H39" s="30">
        <f t="shared" si="12"/>
        <v>-116219.2</v>
      </c>
      <c r="I39" s="30">
        <f t="shared" si="12"/>
        <v>-55617</v>
      </c>
      <c r="J39" s="30">
        <f t="shared" si="12"/>
        <v>-71716</v>
      </c>
      <c r="K39" s="30">
        <f t="shared" si="12"/>
        <v>-58367</v>
      </c>
      <c r="L39" s="30">
        <f t="shared" si="12"/>
        <v>87134.34</v>
      </c>
      <c r="M39" s="30">
        <f t="shared" si="12"/>
        <v>-26359</v>
      </c>
      <c r="N39" s="30">
        <f>+N40+N43+N50</f>
        <v>-643197.06</v>
      </c>
      <c r="P39" s="42"/>
    </row>
    <row r="40" spans="1:16" ht="18.75" customHeight="1">
      <c r="A40" s="17" t="s">
        <v>69</v>
      </c>
      <c r="B40" s="31">
        <f>B41+B42</f>
        <v>-96762</v>
      </c>
      <c r="C40" s="31">
        <f>C41+C42</f>
        <v>-94443</v>
      </c>
      <c r="D40" s="31">
        <f>D41+D42</f>
        <v>-56784</v>
      </c>
      <c r="E40" s="31">
        <f>E41+E42</f>
        <v>-16542</v>
      </c>
      <c r="F40" s="31">
        <f aca="true" t="shared" si="13" ref="F40:M40">F41+F42</f>
        <v>-46902</v>
      </c>
      <c r="G40" s="31">
        <f t="shared" si="13"/>
        <v>-86037</v>
      </c>
      <c r="H40" s="31">
        <f t="shared" si="13"/>
        <v>-115680</v>
      </c>
      <c r="I40" s="31">
        <f t="shared" si="13"/>
        <v>-55617</v>
      </c>
      <c r="J40" s="31">
        <f t="shared" si="13"/>
        <v>-70368</v>
      </c>
      <c r="K40" s="31">
        <f t="shared" si="13"/>
        <v>-57693</v>
      </c>
      <c r="L40" s="31">
        <f t="shared" si="13"/>
        <v>-42690</v>
      </c>
      <c r="M40" s="31">
        <f t="shared" si="13"/>
        <v>-26022</v>
      </c>
      <c r="N40" s="30">
        <f aca="true" t="shared" si="14" ref="N40:N50">SUM(B40:M40)</f>
        <v>-765540</v>
      </c>
      <c r="P40" s="42"/>
    </row>
    <row r="41" spans="1:16" ht="18.75" customHeight="1">
      <c r="A41" s="13" t="s">
        <v>66</v>
      </c>
      <c r="B41" s="20">
        <f>ROUND(-B9*$D$3,2)</f>
        <v>-96762</v>
      </c>
      <c r="C41" s="20">
        <f>ROUND(-C9*$D$3,2)</f>
        <v>-94443</v>
      </c>
      <c r="D41" s="20">
        <f>ROUND(-D9*$D$3,2)</f>
        <v>-56784</v>
      </c>
      <c r="E41" s="20">
        <f>ROUND(-E9*$D$3,2)</f>
        <v>-16542</v>
      </c>
      <c r="F41" s="20">
        <f aca="true" t="shared" si="15" ref="F41:M41">ROUND(-F9*$D$3,2)</f>
        <v>-46902</v>
      </c>
      <c r="G41" s="20">
        <f t="shared" si="15"/>
        <v>-86037</v>
      </c>
      <c r="H41" s="20">
        <f t="shared" si="15"/>
        <v>-115680</v>
      </c>
      <c r="I41" s="20">
        <f t="shared" si="15"/>
        <v>-55617</v>
      </c>
      <c r="J41" s="20">
        <f t="shared" si="15"/>
        <v>-70368</v>
      </c>
      <c r="K41" s="20">
        <f t="shared" si="15"/>
        <v>-57693</v>
      </c>
      <c r="L41" s="20">
        <f t="shared" si="15"/>
        <v>-42690</v>
      </c>
      <c r="M41" s="20">
        <f t="shared" si="15"/>
        <v>-26022</v>
      </c>
      <c r="N41" s="55">
        <f t="shared" si="14"/>
        <v>-765540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-4583.2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-539.2</v>
      </c>
      <c r="I43" s="31">
        <f t="shared" si="17"/>
        <v>0</v>
      </c>
      <c r="J43" s="31">
        <f t="shared" si="17"/>
        <v>-1348</v>
      </c>
      <c r="K43" s="31">
        <f t="shared" si="17"/>
        <v>-674</v>
      </c>
      <c r="L43" s="31">
        <f t="shared" si="17"/>
        <v>0</v>
      </c>
      <c r="M43" s="31">
        <f t="shared" si="17"/>
        <v>-337</v>
      </c>
      <c r="N43" s="31">
        <f>SUM(N44:N48)</f>
        <v>-7481.4</v>
      </c>
      <c r="P43" s="48"/>
    </row>
    <row r="44" spans="1:16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6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4" ht="18.75" customHeight="1">
      <c r="A46" s="13" t="s">
        <v>73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-4583.2</v>
      </c>
      <c r="F48" s="27">
        <v>0</v>
      </c>
      <c r="G48" s="27">
        <v>0</v>
      </c>
      <c r="H48" s="27">
        <v>-539.2</v>
      </c>
      <c r="I48" s="27">
        <v>0</v>
      </c>
      <c r="J48" s="27">
        <v>-1348</v>
      </c>
      <c r="K48" s="27">
        <v>-674</v>
      </c>
      <c r="L48" s="27">
        <v>0</v>
      </c>
      <c r="M48" s="27">
        <v>-337</v>
      </c>
      <c r="N48" s="27">
        <f t="shared" si="14"/>
        <v>-7481.4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95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129824.34</v>
      </c>
      <c r="M50" s="32">
        <v>0</v>
      </c>
      <c r="N50" s="27">
        <f t="shared" si="14"/>
        <v>129824.34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811094.79</v>
      </c>
      <c r="C52" s="34">
        <f aca="true" t="shared" si="18" ref="C52:M52">+C37+C39</f>
        <v>583303.76</v>
      </c>
      <c r="D52" s="34">
        <f t="shared" si="18"/>
        <v>545230.73</v>
      </c>
      <c r="E52" s="34">
        <f t="shared" si="18"/>
        <v>163460.44</v>
      </c>
      <c r="F52" s="34">
        <f t="shared" si="18"/>
        <v>527779.5</v>
      </c>
      <c r="G52" s="34">
        <f t="shared" si="18"/>
        <v>673298</v>
      </c>
      <c r="H52" s="34">
        <f t="shared" si="18"/>
        <v>734089.62</v>
      </c>
      <c r="I52" s="34">
        <f t="shared" si="18"/>
        <v>661065.78</v>
      </c>
      <c r="J52" s="34">
        <f t="shared" si="18"/>
        <v>522208.20999999996</v>
      </c>
      <c r="K52" s="34">
        <f t="shared" si="18"/>
        <v>630710.92</v>
      </c>
      <c r="L52" s="34">
        <f t="shared" si="18"/>
        <v>443512.4</v>
      </c>
      <c r="M52" s="34">
        <f t="shared" si="18"/>
        <v>183971.97</v>
      </c>
      <c r="N52" s="34">
        <f>SUM(B52:M52)</f>
        <v>6479726.12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6479726.11</v>
      </c>
      <c r="P55" s="42"/>
    </row>
    <row r="56" spans="1:14" ht="18.75" customHeight="1">
      <c r="A56" s="17" t="s">
        <v>78</v>
      </c>
      <c r="B56" s="44">
        <v>134965.75</v>
      </c>
      <c r="C56" s="44">
        <v>110434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245399.75</v>
      </c>
    </row>
    <row r="57" spans="1:14" ht="18.75" customHeight="1">
      <c r="A57" s="17" t="s">
        <v>79</v>
      </c>
      <c r="B57" s="44">
        <v>307114.65</v>
      </c>
      <c r="C57" s="44">
        <v>219880.59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526995.24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545230.73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545230.73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137031.22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137031.22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24996.6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24996.6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218752.69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218752.69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199995.72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199995.72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134155.93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134155.93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222410.24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222410.24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320568.23</v>
      </c>
      <c r="K65" s="43">
        <v>0</v>
      </c>
      <c r="L65" s="43">
        <v>0</v>
      </c>
      <c r="M65" s="43">
        <v>0</v>
      </c>
      <c r="N65" s="34">
        <f t="shared" si="19"/>
        <v>320568.23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237484.71</v>
      </c>
      <c r="L66" s="43">
        <v>0</v>
      </c>
      <c r="M66" s="43">
        <v>0</v>
      </c>
      <c r="N66" s="31">
        <f t="shared" si="19"/>
        <v>237484.71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218005.33</v>
      </c>
      <c r="M67" s="43">
        <v>0</v>
      </c>
      <c r="N67" s="34">
        <f t="shared" si="19"/>
        <v>218005.33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183971.97</v>
      </c>
      <c r="N68" s="31">
        <f t="shared" si="19"/>
        <v>183971.97</v>
      </c>
    </row>
    <row r="69" spans="1:14" ht="18.75" customHeight="1">
      <c r="A69" s="40" t="s">
        <v>90</v>
      </c>
      <c r="B69" s="38">
        <v>369014.4</v>
      </c>
      <c r="C69" s="38">
        <v>252989.17</v>
      </c>
      <c r="D69" s="43">
        <v>0</v>
      </c>
      <c r="E69" s="38">
        <v>26429.22</v>
      </c>
      <c r="F69" s="38">
        <v>502782.9</v>
      </c>
      <c r="G69" s="38">
        <v>454545.31</v>
      </c>
      <c r="H69" s="38">
        <v>399937.96</v>
      </c>
      <c r="I69" s="38">
        <v>438655.54</v>
      </c>
      <c r="J69" s="38">
        <v>201639.98</v>
      </c>
      <c r="K69" s="38">
        <v>393226.21</v>
      </c>
      <c r="L69" s="38">
        <v>225507.06</v>
      </c>
      <c r="M69" s="43">
        <v>0</v>
      </c>
      <c r="N69" s="38">
        <f>SUM(B69:M69)</f>
        <v>3264727.75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1.9427337579617836</v>
      </c>
      <c r="C73" s="53">
        <v>1.930256099885627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1.694000004723755</v>
      </c>
      <c r="C74" s="53">
        <v>1.594600011408592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1.5792000052463833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1.9565999576001696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1.817600007590709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1.4482999996185346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1.7035597055967666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1.6205999472889763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1.641899994501668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1.8492000099632917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1.767900003078723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2.099799964647655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2.0890000496598304</v>
      </c>
      <c r="N85" s="59"/>
    </row>
    <row r="86" spans="1:14" ht="41.25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2014-09-11T12:48:13Z</dcterms:modified>
  <cp:category/>
  <cp:version/>
  <cp:contentType/>
  <cp:contentStatus/>
</cp:coreProperties>
</file>