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<sst xmlns="http://schemas.openxmlformats.org/spreadsheetml/2006/main" count="127" uniqueCount="127">
  <si>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</si>
  <si>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</si>
  <si>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</si>
  <si>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</si>
  <si>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</si>
  <si>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</si>
  <si>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</si>
  <si>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</si>
  <si>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</si>
  <si>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</si>
  <si>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</si>
  <si>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</si>
  <si>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</si>
  <si>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</si>
  <si>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</si>
  <si>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</si>
  <si>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</si>
  <si>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</si>
  <si>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</si>
  <si>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</si>
  <si>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</si>
  <si>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</si>
  <si>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</si>
  <si>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</si>
  <si>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</si>
  <si>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</si>
  <si>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</si>
  <si>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</si>
  <si>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</si>
  <si>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</si>
  <si>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</si>
  <si>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</si>
  <si>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</si>
  <si>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</si>
  <si>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</si>
  <si>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</si>
  <si>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</si>
  <si>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</si>
  <si>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</si>
  <si>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</si>
  <si>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</si>
  <si>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</si>
  <si>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</si>
  <si>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</si>
  <si>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</si>
  <si>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</si>
  <si>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</si>
  <si>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</si>
  <si>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</si>
  <si>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</si>
  <si>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</si>
  <si>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</si>
  <si>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</si>
  <si>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</si>
  <si>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</si>
  <si>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</si>
  <si>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</si>
  <si>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</si>
  <si>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</si>
  <si>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</si>
  <si>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</si>
  <si>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</si>
  <si>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</si>
  <si>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</si>
  <si>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</si>
  <si>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</si>
  <si>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</si>
  <si>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</si>
  <si>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</si>
  <si>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</si>
  <si>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</si>
  <si>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</si>
  <si>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</si>
  <si>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</si>
  <si>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</si>
  <si>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</si>
  <si>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</si>
  <si>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</si>
  <si>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</si>
  <si>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</si>
  <si>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</si>
  <si>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</si>
  <si>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</si>
  <si>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</si>
  <si>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</si>
  <si>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</si>
  <si>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</si>
  <si>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</si>
  <si>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</si>
  <si>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</si>
  <si>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</si>
  <si>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</si>
  <si>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</si>
  <si>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</si>
  <si>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</si>
  <si>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</si>
  <si>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</si>
  <si>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</si>
  <si>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</si>
  <si>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</si>
  <si>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</si>
  <si>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</si>
  <si>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</si>
  <si>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</si>
  <si>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</si>
  <si>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</si>
  <si>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</si>
  <si>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</si>
  <si>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</si>
  <si>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</si>
  <si>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</si>
  <si>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</si>
  <si>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</si>
  <si>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</si>
  <si>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</si>
  <si>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</si>
  <si>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</si>
  <si>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</si>
  <si>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</si>
  <si>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</si>
  <si>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</si>
  <si>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</si>
  <si>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</si>
  <si>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</si>
  <si>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</si>
  <si>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</si>
  <si>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28/09/14 - VENCIMENTO 03/10/14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</si>
</sst>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186171</v>
      </c>
      <c r="C7" s="9">
        <f t="shared" si="0"/>
        <v>242903</v>
      </c>
      <c r="D7" s="9">
        <f t="shared" si="0"/>
        <v>282517</v>
      </c>
      <c r="E7" s="9">
        <f t="shared" si="0"/>
        <v>144105</v>
      </c>
      <c r="F7" s="9">
        <f t="shared" si="0"/>
        <v>248890</v>
      </c>
      <c r="G7" s="9">
        <f t="shared" si="0"/>
        <v>374344</v>
      </c>
      <c r="H7" s="9">
        <f t="shared" si="0"/>
        <v>139285</v>
      </c>
      <c r="I7" s="9">
        <f t="shared" si="0"/>
        <v>28566</v>
      </c>
      <c r="J7" s="9">
        <f t="shared" si="0"/>
        <v>107000</v>
      </c>
      <c r="K7" s="9">
        <f t="shared" si="0"/>
        <v>1753781</v>
      </c>
      <c r="L7" s="53"/>
    </row>
    <row r="8" spans="1:11" ht="17.25" customHeight="1">
      <c r="A8" s="10" t="s">
        <v>121</v>
      </c>
      <c r="B8" s="11">
        <f>B9+B12+B16</f>
        <v>106912</v>
      </c>
      <c r="C8" s="11">
        <f aca="true" t="shared" si="1" ref="C8:J8">C9+C12+C16</f>
        <v>143955</v>
      </c>
      <c r="D8" s="11">
        <f t="shared" si="1"/>
        <v>157362</v>
      </c>
      <c r="E8" s="11">
        <f t="shared" si="1"/>
        <v>83545</v>
      </c>
      <c r="F8" s="11">
        <f t="shared" si="1"/>
        <v>130078</v>
      </c>
      <c r="G8" s="11">
        <f t="shared" si="1"/>
        <v>194382</v>
      </c>
      <c r="H8" s="11">
        <f t="shared" si="1"/>
        <v>83659</v>
      </c>
      <c r="I8" s="11">
        <f t="shared" si="1"/>
        <v>14555</v>
      </c>
      <c r="J8" s="11">
        <f t="shared" si="1"/>
        <v>58832</v>
      </c>
      <c r="K8" s="11">
        <f>SUM(B8:J8)</f>
        <v>973280</v>
      </c>
    </row>
    <row r="9" spans="1:11" ht="17.25" customHeight="1">
      <c r="A9" s="15" t="s">
        <v>17</v>
      </c>
      <c r="B9" s="13">
        <f>+B10+B11</f>
        <v>23833</v>
      </c>
      <c r="C9" s="13">
        <f aca="true" t="shared" si="2" ref="C9:J9">+C10+C11</f>
        <v>34100</v>
      </c>
      <c r="D9" s="13">
        <f t="shared" si="2"/>
        <v>35304</v>
      </c>
      <c r="E9" s="13">
        <f t="shared" si="2"/>
        <v>18225</v>
      </c>
      <c r="F9" s="13">
        <f t="shared" si="2"/>
        <v>24338</v>
      </c>
      <c r="G9" s="13">
        <f t="shared" si="2"/>
        <v>28406</v>
      </c>
      <c r="H9" s="13">
        <f t="shared" si="2"/>
        <v>19056</v>
      </c>
      <c r="I9" s="13">
        <f t="shared" si="2"/>
        <v>3916</v>
      </c>
      <c r="J9" s="13">
        <f t="shared" si="2"/>
        <v>11610</v>
      </c>
      <c r="K9" s="11">
        <f>SUM(B9:J9)</f>
        <v>198788</v>
      </c>
    </row>
    <row r="10" spans="1:11" ht="17.25" customHeight="1">
      <c r="A10" s="30" t="s">
        <v>18</v>
      </c>
      <c r="B10" s="13">
        <v>23833</v>
      </c>
      <c r="C10" s="13">
        <v>34100</v>
      </c>
      <c r="D10" s="13">
        <v>35304</v>
      </c>
      <c r="E10" s="13">
        <v>18225</v>
      </c>
      <c r="F10" s="13">
        <v>24338</v>
      </c>
      <c r="G10" s="13">
        <v>28406</v>
      </c>
      <c r="H10" s="13">
        <v>19056</v>
      </c>
      <c r="I10" s="13">
        <v>3916</v>
      </c>
      <c r="J10" s="13">
        <v>11610</v>
      </c>
      <c r="K10" s="11">
        <f>SUM(B10:J10)</f>
        <v>198788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79798</v>
      </c>
      <c r="C12" s="17">
        <f t="shared" si="3"/>
        <v>105059</v>
      </c>
      <c r="D12" s="17">
        <f t="shared" si="3"/>
        <v>117323</v>
      </c>
      <c r="E12" s="17">
        <f t="shared" si="3"/>
        <v>62833</v>
      </c>
      <c r="F12" s="17">
        <f t="shared" si="3"/>
        <v>101677</v>
      </c>
      <c r="G12" s="17">
        <f t="shared" si="3"/>
        <v>159912</v>
      </c>
      <c r="H12" s="17">
        <f t="shared" si="3"/>
        <v>62320</v>
      </c>
      <c r="I12" s="17">
        <f t="shared" si="3"/>
        <v>10099</v>
      </c>
      <c r="J12" s="17">
        <f t="shared" si="3"/>
        <v>45216</v>
      </c>
      <c r="K12" s="11">
        <f aca="true" t="shared" si="4" ref="K12:K27">SUM(B12:J12)</f>
        <v>744237</v>
      </c>
    </row>
    <row r="13" spans="1:13" ht="17.25" customHeight="1">
      <c r="A13" s="14" t="s">
        <v>20</v>
      </c>
      <c r="B13" s="13">
        <v>37726</v>
      </c>
      <c r="C13" s="13">
        <v>53605</v>
      </c>
      <c r="D13" s="13">
        <v>60001</v>
      </c>
      <c r="E13" s="13">
        <v>32595</v>
      </c>
      <c r="F13" s="13">
        <v>49618</v>
      </c>
      <c r="G13" s="13">
        <v>73999</v>
      </c>
      <c r="H13" s="13">
        <v>28428</v>
      </c>
      <c r="I13" s="13">
        <v>5646</v>
      </c>
      <c r="J13" s="13">
        <v>23312</v>
      </c>
      <c r="K13" s="11">
        <f t="shared" si="4"/>
        <v>364930</v>
      </c>
      <c r="L13" s="53"/>
      <c r="M13" s="54"/>
    </row>
    <row r="14" spans="1:12" ht="17.25" customHeight="1">
      <c r="A14" s="14" t="s">
        <v>21</v>
      </c>
      <c r="B14" s="13">
        <v>35528</v>
      </c>
      <c r="C14" s="13">
        <v>42672</v>
      </c>
      <c r="D14" s="13">
        <v>48298</v>
      </c>
      <c r="E14" s="13">
        <v>25356</v>
      </c>
      <c r="F14" s="13">
        <v>44533</v>
      </c>
      <c r="G14" s="13">
        <v>76328</v>
      </c>
      <c r="H14" s="13">
        <v>28981</v>
      </c>
      <c r="I14" s="13">
        <v>3598</v>
      </c>
      <c r="J14" s="13">
        <v>18261</v>
      </c>
      <c r="K14" s="11">
        <f t="shared" si="4"/>
        <v>323555</v>
      </c>
      <c r="L14" s="53"/>
    </row>
    <row r="15" spans="1:11" ht="17.25" customHeight="1">
      <c r="A15" s="14" t="s">
        <v>22</v>
      </c>
      <c r="B15" s="13">
        <v>6544</v>
      </c>
      <c r="C15" s="13">
        <v>8782</v>
      </c>
      <c r="D15" s="13">
        <v>9024</v>
      </c>
      <c r="E15" s="13">
        <v>4882</v>
      </c>
      <c r="F15" s="13">
        <v>7526</v>
      </c>
      <c r="G15" s="13">
        <v>9585</v>
      </c>
      <c r="H15" s="13">
        <v>4911</v>
      </c>
      <c r="I15" s="13">
        <v>855</v>
      </c>
      <c r="J15" s="13">
        <v>3643</v>
      </c>
      <c r="K15" s="11">
        <f t="shared" si="4"/>
        <v>55752</v>
      </c>
    </row>
    <row r="16" spans="1:11" ht="17.25" customHeight="1">
      <c r="A16" s="15" t="s">
        <v>117</v>
      </c>
      <c r="B16" s="13">
        <f>B17+B18+B19</f>
        <v>3281</v>
      </c>
      <c r="C16" s="13">
        <f aca="true" t="shared" si="5" ref="C16:J16">C17+C18+C19</f>
        <v>4796</v>
      </c>
      <c r="D16" s="13">
        <f t="shared" si="5"/>
        <v>4735</v>
      </c>
      <c r="E16" s="13">
        <f t="shared" si="5"/>
        <v>2487</v>
      </c>
      <c r="F16" s="13">
        <f t="shared" si="5"/>
        <v>4063</v>
      </c>
      <c r="G16" s="13">
        <f t="shared" si="5"/>
        <v>6064</v>
      </c>
      <c r="H16" s="13">
        <f t="shared" si="5"/>
        <v>2283</v>
      </c>
      <c r="I16" s="13">
        <f t="shared" si="5"/>
        <v>540</v>
      </c>
      <c r="J16" s="13">
        <f t="shared" si="5"/>
        <v>2006</v>
      </c>
      <c r="K16" s="11">
        <f t="shared" si="4"/>
        <v>30255</v>
      </c>
    </row>
    <row r="17" spans="1:11" ht="17.25" customHeight="1">
      <c r="A17" s="14" t="s">
        <v>118</v>
      </c>
      <c r="B17" s="13">
        <v>1538</v>
      </c>
      <c r="C17" s="13">
        <v>2297</v>
      </c>
      <c r="D17" s="13">
        <v>2177</v>
      </c>
      <c r="E17" s="13">
        <v>1285</v>
      </c>
      <c r="F17" s="13">
        <v>2019</v>
      </c>
      <c r="G17" s="13">
        <v>3037</v>
      </c>
      <c r="H17" s="13">
        <v>1223</v>
      </c>
      <c r="I17" s="13">
        <v>299</v>
      </c>
      <c r="J17" s="13">
        <v>956</v>
      </c>
      <c r="K17" s="11">
        <f t="shared" si="4"/>
        <v>14831</v>
      </c>
    </row>
    <row r="18" spans="1:11" ht="17.25" customHeight="1">
      <c r="A18" s="14" t="s">
        <v>119</v>
      </c>
      <c r="B18" s="13">
        <v>93</v>
      </c>
      <c r="C18" s="13">
        <v>132</v>
      </c>
      <c r="D18" s="13">
        <v>189</v>
      </c>
      <c r="E18" s="13">
        <v>103</v>
      </c>
      <c r="F18" s="13">
        <v>133</v>
      </c>
      <c r="G18" s="13">
        <v>338</v>
      </c>
      <c r="H18" s="13">
        <v>109</v>
      </c>
      <c r="I18" s="13">
        <v>8</v>
      </c>
      <c r="J18" s="13">
        <v>59</v>
      </c>
      <c r="K18" s="11">
        <f t="shared" si="4"/>
        <v>1164</v>
      </c>
    </row>
    <row r="19" spans="1:11" ht="17.25" customHeight="1">
      <c r="A19" s="14" t="s">
        <v>120</v>
      </c>
      <c r="B19" s="13">
        <v>1650</v>
      </c>
      <c r="C19" s="13">
        <v>2367</v>
      </c>
      <c r="D19" s="13">
        <v>2369</v>
      </c>
      <c r="E19" s="13">
        <v>1099</v>
      </c>
      <c r="F19" s="13">
        <v>1911</v>
      </c>
      <c r="G19" s="13">
        <v>2689</v>
      </c>
      <c r="H19" s="13">
        <v>951</v>
      </c>
      <c r="I19" s="13">
        <v>233</v>
      </c>
      <c r="J19" s="13">
        <v>991</v>
      </c>
      <c r="K19" s="11">
        <f t="shared" si="4"/>
        <v>14260</v>
      </c>
    </row>
    <row r="20" spans="1:11" ht="17.25" customHeight="1">
      <c r="A20" s="16" t="s">
        <v>23</v>
      </c>
      <c r="B20" s="11">
        <f>+B21+B22+B23</f>
        <v>59801</v>
      </c>
      <c r="C20" s="11">
        <f aca="true" t="shared" si="6" ref="C20:J20">+C21+C22+C23</f>
        <v>70093</v>
      </c>
      <c r="D20" s="11">
        <f t="shared" si="6"/>
        <v>88202</v>
      </c>
      <c r="E20" s="11">
        <f t="shared" si="6"/>
        <v>42511</v>
      </c>
      <c r="F20" s="11">
        <f t="shared" si="6"/>
        <v>91525</v>
      </c>
      <c r="G20" s="11">
        <f t="shared" si="6"/>
        <v>151447</v>
      </c>
      <c r="H20" s="11">
        <f t="shared" si="6"/>
        <v>43702</v>
      </c>
      <c r="I20" s="11">
        <f t="shared" si="6"/>
        <v>9162</v>
      </c>
      <c r="J20" s="11">
        <f t="shared" si="6"/>
        <v>31213</v>
      </c>
      <c r="K20" s="11">
        <f t="shared" si="4"/>
        <v>587656</v>
      </c>
    </row>
    <row r="21" spans="1:12" ht="17.25" customHeight="1">
      <c r="A21" s="12" t="s">
        <v>24</v>
      </c>
      <c r="B21" s="13">
        <v>34714</v>
      </c>
      <c r="C21" s="13">
        <v>44457</v>
      </c>
      <c r="D21" s="13">
        <v>54836</v>
      </c>
      <c r="E21" s="13">
        <v>27131</v>
      </c>
      <c r="F21" s="13">
        <v>53812</v>
      </c>
      <c r="G21" s="13">
        <v>81208</v>
      </c>
      <c r="H21" s="13">
        <v>25947</v>
      </c>
      <c r="I21" s="13">
        <v>6073</v>
      </c>
      <c r="J21" s="13">
        <v>19062</v>
      </c>
      <c r="K21" s="11">
        <f t="shared" si="4"/>
        <v>347240</v>
      </c>
      <c r="L21" s="53"/>
    </row>
    <row r="22" spans="1:12" ht="17.25" customHeight="1">
      <c r="A22" s="12" t="s">
        <v>25</v>
      </c>
      <c r="B22" s="13">
        <v>21373</v>
      </c>
      <c r="C22" s="13">
        <v>21423</v>
      </c>
      <c r="D22" s="13">
        <v>28321</v>
      </c>
      <c r="E22" s="13">
        <v>13060</v>
      </c>
      <c r="F22" s="13">
        <v>32838</v>
      </c>
      <c r="G22" s="13">
        <v>63203</v>
      </c>
      <c r="H22" s="13">
        <v>15485</v>
      </c>
      <c r="I22" s="13">
        <v>2571</v>
      </c>
      <c r="J22" s="13">
        <v>10242</v>
      </c>
      <c r="K22" s="11">
        <f t="shared" si="4"/>
        <v>208516</v>
      </c>
      <c r="L22" s="53"/>
    </row>
    <row r="23" spans="1:11" ht="17.25" customHeight="1">
      <c r="A23" s="12" t="s">
        <v>26</v>
      </c>
      <c r="B23" s="13">
        <v>3714</v>
      </c>
      <c r="C23" s="13">
        <v>4213</v>
      </c>
      <c r="D23" s="13">
        <v>5045</v>
      </c>
      <c r="E23" s="13">
        <v>2320</v>
      </c>
      <c r="F23" s="13">
        <v>4875</v>
      </c>
      <c r="G23" s="13">
        <v>7036</v>
      </c>
      <c r="H23" s="13">
        <v>2270</v>
      </c>
      <c r="I23" s="13">
        <v>518</v>
      </c>
      <c r="J23" s="13">
        <v>1909</v>
      </c>
      <c r="K23" s="11">
        <f t="shared" si="4"/>
        <v>31900</v>
      </c>
    </row>
    <row r="24" spans="1:11" ht="17.25" customHeight="1">
      <c r="A24" s="16" t="s">
        <v>27</v>
      </c>
      <c r="B24" s="13">
        <v>19458</v>
      </c>
      <c r="C24" s="13">
        <v>28855</v>
      </c>
      <c r="D24" s="13">
        <v>36953</v>
      </c>
      <c r="E24" s="13">
        <v>18049</v>
      </c>
      <c r="F24" s="13">
        <v>27287</v>
      </c>
      <c r="G24" s="13">
        <v>28515</v>
      </c>
      <c r="H24" s="13">
        <v>10984</v>
      </c>
      <c r="I24" s="13">
        <v>4849</v>
      </c>
      <c r="J24" s="13">
        <v>16955</v>
      </c>
      <c r="K24" s="11">
        <f t="shared" si="4"/>
        <v>191905</v>
      </c>
    </row>
    <row r="25" spans="1:12" ht="17.25" customHeight="1">
      <c r="A25" s="12" t="s">
        <v>28</v>
      </c>
      <c r="B25" s="13">
        <v>12453</v>
      </c>
      <c r="C25" s="13">
        <v>18467</v>
      </c>
      <c r="D25" s="13">
        <v>23650</v>
      </c>
      <c r="E25" s="13">
        <v>11551</v>
      </c>
      <c r="F25" s="13">
        <v>17464</v>
      </c>
      <c r="G25" s="13">
        <v>18250</v>
      </c>
      <c r="H25" s="13">
        <v>7030</v>
      </c>
      <c r="I25" s="13">
        <v>3103</v>
      </c>
      <c r="J25" s="13">
        <v>10851</v>
      </c>
      <c r="K25" s="11">
        <f t="shared" si="4"/>
        <v>122819</v>
      </c>
      <c r="L25" s="53"/>
    </row>
    <row r="26" spans="1:12" ht="17.25" customHeight="1">
      <c r="A26" s="12" t="s">
        <v>29</v>
      </c>
      <c r="B26" s="13">
        <v>7005</v>
      </c>
      <c r="C26" s="13">
        <v>10388</v>
      </c>
      <c r="D26" s="13">
        <v>13303</v>
      </c>
      <c r="E26" s="13">
        <v>6498</v>
      </c>
      <c r="F26" s="13">
        <v>9823</v>
      </c>
      <c r="G26" s="13">
        <v>10265</v>
      </c>
      <c r="H26" s="13">
        <v>3954</v>
      </c>
      <c r="I26" s="13">
        <v>1746</v>
      </c>
      <c r="J26" s="13">
        <v>6104</v>
      </c>
      <c r="K26" s="11">
        <f t="shared" si="4"/>
        <v>69086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940</v>
      </c>
      <c r="I27" s="11">
        <v>0</v>
      </c>
      <c r="J27" s="11">
        <v>0</v>
      </c>
      <c r="K27" s="11">
        <f t="shared" si="4"/>
        <v>940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26339.41</v>
      </c>
      <c r="I35" s="19">
        <v>0</v>
      </c>
      <c r="J35" s="19">
        <v>0</v>
      </c>
      <c r="K35" s="23">
        <f>SUM(B35:J35)</f>
        <v>26339.41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466500.45</v>
      </c>
      <c r="C47" s="22">
        <f aca="true" t="shared" si="9" ref="C47:H47">+C48+C56</f>
        <v>691335.9500000001</v>
      </c>
      <c r="D47" s="22">
        <f t="shared" si="9"/>
        <v>906504.1900000001</v>
      </c>
      <c r="E47" s="22">
        <f t="shared" si="9"/>
        <v>401262.83</v>
      </c>
      <c r="F47" s="22">
        <f t="shared" si="9"/>
        <v>657690.2</v>
      </c>
      <c r="G47" s="22">
        <f t="shared" si="9"/>
        <v>852211.52</v>
      </c>
      <c r="H47" s="22">
        <f t="shared" si="9"/>
        <v>395966.1</v>
      </c>
      <c r="I47" s="22">
        <f>+I48+I56</f>
        <v>127995.68</v>
      </c>
      <c r="J47" s="22">
        <f>+J48+J56</f>
        <v>297490.32</v>
      </c>
      <c r="K47" s="22">
        <f>SUM(B47:J47)</f>
        <v>4796957.24</v>
      </c>
    </row>
    <row r="48" spans="1:11" ht="17.25" customHeight="1">
      <c r="A48" s="16" t="s">
        <v>48</v>
      </c>
      <c r="B48" s="23">
        <f>SUM(B49:B55)</f>
        <v>449360.94</v>
      </c>
      <c r="C48" s="23">
        <f aca="true" t="shared" si="10" ref="C48:H48">SUM(C49:C55)</f>
        <v>668737.7100000001</v>
      </c>
      <c r="D48" s="23">
        <f t="shared" si="10"/>
        <v>883628.42</v>
      </c>
      <c r="E48" s="23">
        <f t="shared" si="10"/>
        <v>379860.78</v>
      </c>
      <c r="F48" s="23">
        <f t="shared" si="10"/>
        <v>636909.51</v>
      </c>
      <c r="G48" s="23">
        <f t="shared" si="10"/>
        <v>824080.88</v>
      </c>
      <c r="H48" s="23">
        <f t="shared" si="10"/>
        <v>377922.61</v>
      </c>
      <c r="I48" s="23">
        <f>SUM(I49:I55)</f>
        <v>127995.68</v>
      </c>
      <c r="J48" s="23">
        <f>SUM(J49:J55)</f>
        <v>284266.9</v>
      </c>
      <c r="K48" s="23">
        <f aca="true" t="shared" si="11" ref="K48:K56">SUM(B48:J48)</f>
        <v>4632763.430000001</v>
      </c>
    </row>
    <row r="49" spans="1:11" ht="17.25" customHeight="1">
      <c r="A49" s="35" t="s">
        <v>49</v>
      </c>
      <c r="B49" s="23">
        <f aca="true" t="shared" si="12" ref="B49:H49">ROUND(B30*B7,2)</f>
        <v>449360.94</v>
      </c>
      <c r="C49" s="23">
        <f t="shared" si="12"/>
        <v>667254.54</v>
      </c>
      <c r="D49" s="23">
        <f t="shared" si="12"/>
        <v>883628.42</v>
      </c>
      <c r="E49" s="23">
        <f t="shared" si="12"/>
        <v>379860.78</v>
      </c>
      <c r="F49" s="23">
        <f t="shared" si="12"/>
        <v>636909.51</v>
      </c>
      <c r="G49" s="23">
        <f t="shared" si="12"/>
        <v>824080.88</v>
      </c>
      <c r="H49" s="23">
        <f t="shared" si="12"/>
        <v>351583.2</v>
      </c>
      <c r="I49" s="23">
        <f>ROUND(I30*I7,2)</f>
        <v>127995.68</v>
      </c>
      <c r="J49" s="23">
        <f>ROUND(J30*J7,2)</f>
        <v>284266.9</v>
      </c>
      <c r="K49" s="23">
        <f t="shared" si="11"/>
        <v>4604940.85</v>
      </c>
    </row>
    <row r="50" spans="1:11" ht="17.25" customHeight="1">
      <c r="A50" s="35" t="s">
        <v>50</v>
      </c>
      <c r="B50" s="19">
        <v>0</v>
      </c>
      <c r="C50" s="23">
        <f>ROUND(C31*C7,2)</f>
        <v>1483.17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1483.17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26339.41</v>
      </c>
      <c r="I53" s="32">
        <f>+I35</f>
        <v>0</v>
      </c>
      <c r="J53" s="32">
        <f>+J35</f>
        <v>0</v>
      </c>
      <c r="K53" s="23">
        <f t="shared" si="11"/>
        <v>26339.41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164193.81000000003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-71499</v>
      </c>
      <c r="C60" s="36">
        <f t="shared" si="13"/>
        <v>-102463.13</v>
      </c>
      <c r="D60" s="36">
        <f t="shared" si="13"/>
        <v>-107033.33</v>
      </c>
      <c r="E60" s="36">
        <f t="shared" si="13"/>
        <v>-58005.48</v>
      </c>
      <c r="F60" s="36">
        <f t="shared" si="13"/>
        <v>-73407.33</v>
      </c>
      <c r="G60" s="36">
        <f t="shared" si="13"/>
        <v>-85236</v>
      </c>
      <c r="H60" s="36">
        <f t="shared" si="13"/>
        <v>-57168</v>
      </c>
      <c r="I60" s="36">
        <f t="shared" si="13"/>
        <v>-15410.869999999999</v>
      </c>
      <c r="J60" s="36">
        <f t="shared" si="13"/>
        <v>-261153.43999999997</v>
      </c>
      <c r="K60" s="36">
        <f>SUM(B60:J60)</f>
        <v>-831376.58</v>
      </c>
    </row>
    <row r="61" spans="1:11" ht="18.75" customHeight="1">
      <c r="A61" s="16" t="s">
        <v>82</v>
      </c>
      <c r="B61" s="36">
        <f aca="true" t="shared" si="14" ref="B61:J61">B62+B63+B64+B65+B66+B67</f>
        <v>-71499</v>
      </c>
      <c r="C61" s="36">
        <f t="shared" si="14"/>
        <v>-102300</v>
      </c>
      <c r="D61" s="36">
        <f t="shared" si="14"/>
        <v>-105912</v>
      </c>
      <c r="E61" s="36">
        <f t="shared" si="14"/>
        <v>-54675</v>
      </c>
      <c r="F61" s="36">
        <f t="shared" si="14"/>
        <v>-73014</v>
      </c>
      <c r="G61" s="36">
        <f t="shared" si="14"/>
        <v>-85218</v>
      </c>
      <c r="H61" s="36">
        <f t="shared" si="14"/>
        <v>-57168</v>
      </c>
      <c r="I61" s="36">
        <f t="shared" si="14"/>
        <v>-11748</v>
      </c>
      <c r="J61" s="36">
        <f t="shared" si="14"/>
        <v>-34830</v>
      </c>
      <c r="K61" s="36">
        <f aca="true" t="shared" si="15" ref="K61:K92">SUM(B61:J61)</f>
        <v>-596364</v>
      </c>
    </row>
    <row r="62" spans="1:11" ht="18.75" customHeight="1">
      <c r="A62" s="12" t="s">
        <v>83</v>
      </c>
      <c r="B62" s="36">
        <f>-ROUND(B9*$D$3,2)</f>
        <v>-71499</v>
      </c>
      <c r="C62" s="36">
        <f aca="true" t="shared" si="16" ref="C62:J62">-ROUND(C9*$D$3,2)</f>
        <v>-102300</v>
      </c>
      <c r="D62" s="36">
        <f t="shared" si="16"/>
        <v>-105912</v>
      </c>
      <c r="E62" s="36">
        <f t="shared" si="16"/>
        <v>-54675</v>
      </c>
      <c r="F62" s="36">
        <f t="shared" si="16"/>
        <v>-73014</v>
      </c>
      <c r="G62" s="36">
        <f t="shared" si="16"/>
        <v>-85218</v>
      </c>
      <c r="H62" s="36">
        <f t="shared" si="16"/>
        <v>-57168</v>
      </c>
      <c r="I62" s="36">
        <f t="shared" si="16"/>
        <v>-11748</v>
      </c>
      <c r="J62" s="36">
        <f t="shared" si="16"/>
        <v>-34830</v>
      </c>
      <c r="K62" s="36">
        <f t="shared" si="15"/>
        <v>-596364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-1121.33</v>
      </c>
      <c r="E68" s="36">
        <f t="shared" si="17"/>
        <v>-3330.48</v>
      </c>
      <c r="F68" s="36">
        <f t="shared" si="17"/>
        <v>-393.33</v>
      </c>
      <c r="G68" s="36">
        <f t="shared" si="17"/>
        <v>-18</v>
      </c>
      <c r="H68" s="19">
        <v>0</v>
      </c>
      <c r="I68" s="36">
        <f t="shared" si="17"/>
        <v>-3662.87</v>
      </c>
      <c r="J68" s="36">
        <f t="shared" si="17"/>
        <v>-225325.08</v>
      </c>
      <c r="K68" s="36">
        <f t="shared" si="15"/>
        <v>-234014.21999999997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48">
        <v>-220000</v>
      </c>
      <c r="K81" s="36">
        <f t="shared" si="15"/>
        <v>-220000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-3330.48</v>
      </c>
      <c r="F92" s="19">
        <v>0</v>
      </c>
      <c r="G92" s="19">
        <v>0</v>
      </c>
      <c r="H92" s="19">
        <v>0</v>
      </c>
      <c r="I92" s="49">
        <v>-1612.75</v>
      </c>
      <c r="J92" s="49">
        <v>-5325.08</v>
      </c>
      <c r="K92" s="49">
        <f t="shared" si="15"/>
        <v>-10268.31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395001.45</v>
      </c>
      <c r="C97" s="24">
        <f t="shared" si="19"/>
        <v>588872.8200000001</v>
      </c>
      <c r="D97" s="24">
        <f t="shared" si="19"/>
        <v>799470.8600000001</v>
      </c>
      <c r="E97" s="24">
        <f t="shared" si="19"/>
        <v>343257.35000000003</v>
      </c>
      <c r="F97" s="24">
        <f t="shared" si="19"/>
        <v>584282.87</v>
      </c>
      <c r="G97" s="24">
        <f t="shared" si="19"/>
        <v>766975.52</v>
      </c>
      <c r="H97" s="24">
        <f t="shared" si="19"/>
        <v>338798.1</v>
      </c>
      <c r="I97" s="24">
        <f>+I98+I99</f>
        <v>112584.81</v>
      </c>
      <c r="J97" s="24">
        <f>+J98+J99</f>
        <v>36336.880000000034</v>
      </c>
      <c r="K97" s="49">
        <f t="shared" si="18"/>
        <v>3965580.66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377861.94</v>
      </c>
      <c r="C98" s="24">
        <f t="shared" si="20"/>
        <v>566274.5800000001</v>
      </c>
      <c r="D98" s="24">
        <f t="shared" si="20"/>
        <v>776595.0900000001</v>
      </c>
      <c r="E98" s="24">
        <f t="shared" si="20"/>
        <v>321855.30000000005</v>
      </c>
      <c r="F98" s="24">
        <f t="shared" si="20"/>
        <v>563502.18</v>
      </c>
      <c r="G98" s="24">
        <f t="shared" si="20"/>
        <v>738844.88</v>
      </c>
      <c r="H98" s="24">
        <f t="shared" si="20"/>
        <v>320754.61</v>
      </c>
      <c r="I98" s="24">
        <f t="shared" si="20"/>
        <v>112584.81</v>
      </c>
      <c r="J98" s="24">
        <f t="shared" si="20"/>
        <v>24111.820000000036</v>
      </c>
      <c r="K98" s="49">
        <f t="shared" si="18"/>
        <v>3802385.21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163195.45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3965580.6699999995</v>
      </c>
      <c r="L105" s="55"/>
    </row>
    <row r="106" spans="1:11" ht="18.75" customHeight="1">
      <c r="A106" s="26" t="s">
        <v>78</v>
      </c>
      <c r="B106" s="27">
        <v>48775.58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48775.58</v>
      </c>
    </row>
    <row r="107" spans="1:11" ht="18.75" customHeight="1">
      <c r="A107" s="26" t="s">
        <v>79</v>
      </c>
      <c r="B107" s="27">
        <v>346225.88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346225.88</v>
      </c>
    </row>
    <row r="108" spans="1:11" ht="18.75" customHeight="1">
      <c r="A108" s="26" t="s">
        <v>80</v>
      </c>
      <c r="B108" s="41">
        <v>0</v>
      </c>
      <c r="C108" s="27">
        <f>+C97</f>
        <v>588872.8200000001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588872.8200000001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799470.8600000001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799470.8600000001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343257.35000000003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343257.35000000003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112265.78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112265.78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206176.36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206176.36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265840.73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265840.73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211861.88</v>
      </c>
      <c r="H115" s="41">
        <v>0</v>
      </c>
      <c r="I115" s="41">
        <v>0</v>
      </c>
      <c r="J115" s="41">
        <v>0</v>
      </c>
      <c r="K115" s="42">
        <f t="shared" si="22"/>
        <v>211861.88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23494.99</v>
      </c>
      <c r="H116" s="41">
        <v>0</v>
      </c>
      <c r="I116" s="41">
        <v>0</v>
      </c>
      <c r="J116" s="41">
        <v>0</v>
      </c>
      <c r="K116" s="42">
        <f t="shared" si="22"/>
        <v>23494.99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126105.07</v>
      </c>
      <c r="H117" s="41">
        <v>0</v>
      </c>
      <c r="I117" s="41">
        <v>0</v>
      </c>
      <c r="J117" s="41">
        <v>0</v>
      </c>
      <c r="K117" s="42">
        <f t="shared" si="22"/>
        <v>126105.07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108934.03</v>
      </c>
      <c r="H118" s="41">
        <v>0</v>
      </c>
      <c r="I118" s="41">
        <v>0</v>
      </c>
      <c r="J118" s="41">
        <v>0</v>
      </c>
      <c r="K118" s="42">
        <f t="shared" si="22"/>
        <v>108934.03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296579.56</v>
      </c>
      <c r="H119" s="41">
        <v>0</v>
      </c>
      <c r="I119" s="41">
        <v>0</v>
      </c>
      <c r="J119" s="41">
        <v>0</v>
      </c>
      <c r="K119" s="42">
        <f t="shared" si="22"/>
        <v>296579.56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116554.6</v>
      </c>
      <c r="I120" s="41">
        <v>0</v>
      </c>
      <c r="J120" s="41">
        <v>0</v>
      </c>
      <c r="K120" s="42">
        <f t="shared" si="22"/>
        <v>116554.6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222243.49</v>
      </c>
      <c r="I121" s="41">
        <v>0</v>
      </c>
      <c r="J121" s="41">
        <v>0</v>
      </c>
      <c r="K121" s="42">
        <f t="shared" si="22"/>
        <v>222243.49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112584.81</v>
      </c>
      <c r="J122" s="41">
        <v>0</v>
      </c>
      <c r="K122" s="42">
        <f t="shared" si="22"/>
        <v>112584.81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36336.88</v>
      </c>
      <c r="K123" s="45">
        <f t="shared" si="22"/>
        <v>36336.88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2014-10-02T18:15:53Z</dcterms:modified>
  <cp:category/>
  <cp:version/>
  <cp:contentType/>
  <cp:contentStatus/>
</cp:coreProperties>
</file>