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<sst xmlns="http://schemas.openxmlformats.org/spreadsheetml/2006/main" count="127" uniqueCount="127">
  <si>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</si>
  <si>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</si>
  <si>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</si>
  <si>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</si>
  <si>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</si>
  <si>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</si>
  <si>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</si>
  <si>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</si>
  <si>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</si>
  <si>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</si>
  <si>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</si>
  <si>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</si>
  <si>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</si>
  <si>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</si>
  <si>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</si>
  <si>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</si>
  <si>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</si>
  <si>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</si>
  <si>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</si>
  <si>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</si>
  <si>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</si>
  <si>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</si>
  <si>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</si>
  <si>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</si>
  <si>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</si>
  <si>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</si>
  <si>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</si>
  <si>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</si>
  <si>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</si>
  <si>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</si>
  <si>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</si>
  <si>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</si>
  <si>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</si>
  <si>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</si>
  <si>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</si>
  <si>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</si>
  <si>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</si>
  <si>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</si>
  <si>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</si>
  <si>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</si>
  <si>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</si>
  <si>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</si>
  <si>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</si>
  <si>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</si>
  <si>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</si>
  <si>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</si>
  <si>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</si>
  <si>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</si>
  <si>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</si>
  <si>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</si>
  <si>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</si>
  <si>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</si>
  <si>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</si>
  <si>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</si>
  <si>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</si>
  <si>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</si>
  <si>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</si>
  <si>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</si>
  <si>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</si>
  <si>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</si>
  <si>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</si>
  <si>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</si>
  <si>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</si>
  <si>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</si>
  <si>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</si>
  <si>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</si>
  <si>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</si>
  <si>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</si>
  <si>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</si>
  <si>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</si>
  <si>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</si>
  <si>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</si>
  <si>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</si>
  <si>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</si>
  <si>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</si>
  <si>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</si>
  <si>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</si>
  <si>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</si>
  <si>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</si>
  <si>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</si>
  <si>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</si>
  <si>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</si>
  <si>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</si>
  <si>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</si>
  <si>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</si>
  <si>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</si>
  <si>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</si>
  <si>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</si>
  <si>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</si>
  <si>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</si>
  <si>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</si>
  <si>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</si>
  <si>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</si>
  <si>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</si>
  <si>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</si>
  <si>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</si>
  <si>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</si>
  <si>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</si>
  <si>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</si>
  <si>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</si>
  <si>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</si>
  <si>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</si>
  <si>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</si>
  <si>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</si>
  <si>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</si>
  <si>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</si>
  <si>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</si>
  <si>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</si>
  <si>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</si>
  <si>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</si>
  <si>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</si>
  <si>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</si>
  <si>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</si>
  <si>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</si>
  <si>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</si>
  <si>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</si>
  <si>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</si>
  <si>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</si>
  <si>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</si>
  <si>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</si>
  <si>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</si>
  <si>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</si>
  <si>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</si>
  <si>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</si>
  <si>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</si>
  <si>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</si>
  <si>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26/09/14 - VENCIMENTO 03/10/14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</si>
</sst>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565403</v>
      </c>
      <c r="C7" s="9">
        <f t="shared" si="0"/>
        <v>765337</v>
      </c>
      <c r="D7" s="9">
        <f t="shared" si="0"/>
        <v>776361</v>
      </c>
      <c r="E7" s="9">
        <f t="shared" si="0"/>
        <v>523892</v>
      </c>
      <c r="F7" s="9">
        <f t="shared" si="0"/>
        <v>726319</v>
      </c>
      <c r="G7" s="9">
        <f t="shared" si="0"/>
        <v>1169000</v>
      </c>
      <c r="H7" s="9">
        <f t="shared" si="0"/>
        <v>549581</v>
      </c>
      <c r="I7" s="9">
        <f t="shared" si="0"/>
        <v>115243</v>
      </c>
      <c r="J7" s="9">
        <f t="shared" si="0"/>
        <v>296052</v>
      </c>
      <c r="K7" s="9">
        <f t="shared" si="0"/>
        <v>5487188</v>
      </c>
      <c r="L7" s="53"/>
    </row>
    <row r="8" spans="1:11" ht="17.25" customHeight="1">
      <c r="A8" s="10" t="s">
        <v>121</v>
      </c>
      <c r="B8" s="11">
        <f>B9+B12+B16</f>
        <v>341005</v>
      </c>
      <c r="C8" s="11">
        <f aca="true" t="shared" si="1" ref="C8:J8">C9+C12+C16</f>
        <v>471580</v>
      </c>
      <c r="D8" s="11">
        <f t="shared" si="1"/>
        <v>448360</v>
      </c>
      <c r="E8" s="11">
        <f t="shared" si="1"/>
        <v>316022</v>
      </c>
      <c r="F8" s="11">
        <f t="shared" si="1"/>
        <v>414245</v>
      </c>
      <c r="G8" s="11">
        <f t="shared" si="1"/>
        <v>644061</v>
      </c>
      <c r="H8" s="11">
        <f t="shared" si="1"/>
        <v>343396</v>
      </c>
      <c r="I8" s="11">
        <f t="shared" si="1"/>
        <v>62779</v>
      </c>
      <c r="J8" s="11">
        <f t="shared" si="1"/>
        <v>169290</v>
      </c>
      <c r="K8" s="11">
        <f>SUM(B8:J8)</f>
        <v>3210738</v>
      </c>
    </row>
    <row r="9" spans="1:11" ht="17.25" customHeight="1">
      <c r="A9" s="15" t="s">
        <v>17</v>
      </c>
      <c r="B9" s="13">
        <f>+B10+B11</f>
        <v>48347</v>
      </c>
      <c r="C9" s="13">
        <f aca="true" t="shared" si="2" ref="C9:J9">+C10+C11</f>
        <v>69565</v>
      </c>
      <c r="D9" s="13">
        <f t="shared" si="2"/>
        <v>59199</v>
      </c>
      <c r="E9" s="13">
        <f t="shared" si="2"/>
        <v>42929</v>
      </c>
      <c r="F9" s="13">
        <f t="shared" si="2"/>
        <v>50535</v>
      </c>
      <c r="G9" s="13">
        <f t="shared" si="2"/>
        <v>61022</v>
      </c>
      <c r="H9" s="13">
        <f t="shared" si="2"/>
        <v>58478</v>
      </c>
      <c r="I9" s="13">
        <f t="shared" si="2"/>
        <v>10335</v>
      </c>
      <c r="J9" s="13">
        <f t="shared" si="2"/>
        <v>19987</v>
      </c>
      <c r="K9" s="11">
        <f>SUM(B9:J9)</f>
        <v>420397</v>
      </c>
    </row>
    <row r="10" spans="1:11" ht="17.25" customHeight="1">
      <c r="A10" s="30" t="s">
        <v>18</v>
      </c>
      <c r="B10" s="13">
        <v>48347</v>
      </c>
      <c r="C10" s="13">
        <v>69565</v>
      </c>
      <c r="D10" s="13">
        <v>59199</v>
      </c>
      <c r="E10" s="13">
        <v>42929</v>
      </c>
      <c r="F10" s="13">
        <v>50535</v>
      </c>
      <c r="G10" s="13">
        <v>61022</v>
      </c>
      <c r="H10" s="13">
        <v>58478</v>
      </c>
      <c r="I10" s="13">
        <v>10335</v>
      </c>
      <c r="J10" s="13">
        <v>19987</v>
      </c>
      <c r="K10" s="11">
        <f>SUM(B10:J10)</f>
        <v>420397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282060</v>
      </c>
      <c r="C12" s="17">
        <f t="shared" si="3"/>
        <v>386690</v>
      </c>
      <c r="D12" s="17">
        <f t="shared" si="3"/>
        <v>375783</v>
      </c>
      <c r="E12" s="17">
        <f t="shared" si="3"/>
        <v>263886</v>
      </c>
      <c r="F12" s="17">
        <f t="shared" si="3"/>
        <v>350871</v>
      </c>
      <c r="G12" s="17">
        <f t="shared" si="3"/>
        <v>562574</v>
      </c>
      <c r="H12" s="17">
        <f t="shared" si="3"/>
        <v>274986</v>
      </c>
      <c r="I12" s="17">
        <f t="shared" si="3"/>
        <v>50088</v>
      </c>
      <c r="J12" s="17">
        <f t="shared" si="3"/>
        <v>144143</v>
      </c>
      <c r="K12" s="11">
        <f aca="true" t="shared" si="4" ref="K12:K27">SUM(B12:J12)</f>
        <v>2691081</v>
      </c>
    </row>
    <row r="13" spans="1:13" ht="17.25" customHeight="1">
      <c r="A13" s="14" t="s">
        <v>20</v>
      </c>
      <c r="B13" s="13">
        <v>132168</v>
      </c>
      <c r="C13" s="13">
        <v>191270</v>
      </c>
      <c r="D13" s="13">
        <v>191911</v>
      </c>
      <c r="E13" s="13">
        <v>132063</v>
      </c>
      <c r="F13" s="13">
        <v>175607</v>
      </c>
      <c r="G13" s="13">
        <v>272816</v>
      </c>
      <c r="H13" s="13">
        <v>126906</v>
      </c>
      <c r="I13" s="13">
        <v>26888</v>
      </c>
      <c r="J13" s="13">
        <v>73376</v>
      </c>
      <c r="K13" s="11">
        <f t="shared" si="4"/>
        <v>1323005</v>
      </c>
      <c r="L13" s="53"/>
      <c r="M13" s="54"/>
    </row>
    <row r="14" spans="1:12" ht="17.25" customHeight="1">
      <c r="A14" s="14" t="s">
        <v>21</v>
      </c>
      <c r="B14" s="13">
        <v>117905</v>
      </c>
      <c r="C14" s="13">
        <v>148842</v>
      </c>
      <c r="D14" s="13">
        <v>140997</v>
      </c>
      <c r="E14" s="13">
        <v>103995</v>
      </c>
      <c r="F14" s="13">
        <v>138446</v>
      </c>
      <c r="G14" s="13">
        <v>240617</v>
      </c>
      <c r="H14" s="13">
        <v>115571</v>
      </c>
      <c r="I14" s="13">
        <v>16939</v>
      </c>
      <c r="J14" s="13">
        <v>54440</v>
      </c>
      <c r="K14" s="11">
        <f t="shared" si="4"/>
        <v>1077752</v>
      </c>
      <c r="L14" s="53"/>
    </row>
    <row r="15" spans="1:11" ht="17.25" customHeight="1">
      <c r="A15" s="14" t="s">
        <v>22</v>
      </c>
      <c r="B15" s="13">
        <v>31987</v>
      </c>
      <c r="C15" s="13">
        <v>46578</v>
      </c>
      <c r="D15" s="13">
        <v>42875</v>
      </c>
      <c r="E15" s="13">
        <v>27828</v>
      </c>
      <c r="F15" s="13">
        <v>36818</v>
      </c>
      <c r="G15" s="13">
        <v>49141</v>
      </c>
      <c r="H15" s="13">
        <v>32509</v>
      </c>
      <c r="I15" s="13">
        <v>6261</v>
      </c>
      <c r="J15" s="13">
        <v>16327</v>
      </c>
      <c r="K15" s="11">
        <f t="shared" si="4"/>
        <v>290324</v>
      </c>
    </row>
    <row r="16" spans="1:11" ht="17.25" customHeight="1">
      <c r="A16" s="15" t="s">
        <v>117</v>
      </c>
      <c r="B16" s="13">
        <f>B17+B18+B19</f>
        <v>10598</v>
      </c>
      <c r="C16" s="13">
        <f aca="true" t="shared" si="5" ref="C16:J16">C17+C18+C19</f>
        <v>15325</v>
      </c>
      <c r="D16" s="13">
        <f t="shared" si="5"/>
        <v>13378</v>
      </c>
      <c r="E16" s="13">
        <f t="shared" si="5"/>
        <v>9207</v>
      </c>
      <c r="F16" s="13">
        <f t="shared" si="5"/>
        <v>12839</v>
      </c>
      <c r="G16" s="13">
        <f t="shared" si="5"/>
        <v>20465</v>
      </c>
      <c r="H16" s="13">
        <f t="shared" si="5"/>
        <v>9932</v>
      </c>
      <c r="I16" s="13">
        <f t="shared" si="5"/>
        <v>2356</v>
      </c>
      <c r="J16" s="13">
        <f t="shared" si="5"/>
        <v>5160</v>
      </c>
      <c r="K16" s="11">
        <f t="shared" si="4"/>
        <v>99260</v>
      </c>
    </row>
    <row r="17" spans="1:11" ht="17.25" customHeight="1">
      <c r="A17" s="14" t="s">
        <v>118</v>
      </c>
      <c r="B17" s="13">
        <v>4094</v>
      </c>
      <c r="C17" s="13">
        <v>6017</v>
      </c>
      <c r="D17" s="13">
        <v>5225</v>
      </c>
      <c r="E17" s="13">
        <v>3868</v>
      </c>
      <c r="F17" s="13">
        <v>5228</v>
      </c>
      <c r="G17" s="13">
        <v>8871</v>
      </c>
      <c r="H17" s="13">
        <v>4425</v>
      </c>
      <c r="I17" s="13">
        <v>1007</v>
      </c>
      <c r="J17" s="13">
        <v>2046</v>
      </c>
      <c r="K17" s="11">
        <f t="shared" si="4"/>
        <v>40781</v>
      </c>
    </row>
    <row r="18" spans="1:11" ht="17.25" customHeight="1">
      <c r="A18" s="14" t="s">
        <v>119</v>
      </c>
      <c r="B18" s="13">
        <v>262</v>
      </c>
      <c r="C18" s="13">
        <v>472</v>
      </c>
      <c r="D18" s="13">
        <v>413</v>
      </c>
      <c r="E18" s="13">
        <v>342</v>
      </c>
      <c r="F18" s="13">
        <v>420</v>
      </c>
      <c r="G18" s="13">
        <v>819</v>
      </c>
      <c r="H18" s="13">
        <v>347</v>
      </c>
      <c r="I18" s="13">
        <v>78</v>
      </c>
      <c r="J18" s="13">
        <v>185</v>
      </c>
      <c r="K18" s="11">
        <f t="shared" si="4"/>
        <v>3338</v>
      </c>
    </row>
    <row r="19" spans="1:11" ht="17.25" customHeight="1">
      <c r="A19" s="14" t="s">
        <v>120</v>
      </c>
      <c r="B19" s="13">
        <v>6242</v>
      </c>
      <c r="C19" s="13">
        <v>8836</v>
      </c>
      <c r="D19" s="13">
        <v>7740</v>
      </c>
      <c r="E19" s="13">
        <v>4997</v>
      </c>
      <c r="F19" s="13">
        <v>7191</v>
      </c>
      <c r="G19" s="13">
        <v>10775</v>
      </c>
      <c r="H19" s="13">
        <v>5160</v>
      </c>
      <c r="I19" s="13">
        <v>1271</v>
      </c>
      <c r="J19" s="13">
        <v>2929</v>
      </c>
      <c r="K19" s="11">
        <f t="shared" si="4"/>
        <v>55141</v>
      </c>
    </row>
    <row r="20" spans="1:11" ht="17.25" customHeight="1">
      <c r="A20" s="16" t="s">
        <v>23</v>
      </c>
      <c r="B20" s="11">
        <f>+B21+B22+B23</f>
        <v>180367</v>
      </c>
      <c r="C20" s="11">
        <f aca="true" t="shared" si="6" ref="C20:J20">+C21+C22+C23</f>
        <v>222603</v>
      </c>
      <c r="D20" s="11">
        <f t="shared" si="6"/>
        <v>244810</v>
      </c>
      <c r="E20" s="11">
        <f t="shared" si="6"/>
        <v>158709</v>
      </c>
      <c r="F20" s="11">
        <f t="shared" si="6"/>
        <v>252689</v>
      </c>
      <c r="G20" s="11">
        <f t="shared" si="6"/>
        <v>453125</v>
      </c>
      <c r="H20" s="11">
        <f t="shared" si="6"/>
        <v>162221</v>
      </c>
      <c r="I20" s="11">
        <f t="shared" si="6"/>
        <v>38099</v>
      </c>
      <c r="J20" s="11">
        <f t="shared" si="6"/>
        <v>90471</v>
      </c>
      <c r="K20" s="11">
        <f t="shared" si="4"/>
        <v>1803094</v>
      </c>
    </row>
    <row r="21" spans="1:12" ht="17.25" customHeight="1">
      <c r="A21" s="12" t="s">
        <v>24</v>
      </c>
      <c r="B21" s="13">
        <v>97810</v>
      </c>
      <c r="C21" s="13">
        <v>131029</v>
      </c>
      <c r="D21" s="13">
        <v>145091</v>
      </c>
      <c r="E21" s="13">
        <v>93157</v>
      </c>
      <c r="F21" s="13">
        <v>146226</v>
      </c>
      <c r="G21" s="13">
        <v>246171</v>
      </c>
      <c r="H21" s="13">
        <v>92787</v>
      </c>
      <c r="I21" s="13">
        <v>23323</v>
      </c>
      <c r="J21" s="13">
        <v>52701</v>
      </c>
      <c r="K21" s="11">
        <f t="shared" si="4"/>
        <v>1028295</v>
      </c>
      <c r="L21" s="53"/>
    </row>
    <row r="22" spans="1:12" ht="17.25" customHeight="1">
      <c r="A22" s="12" t="s">
        <v>25</v>
      </c>
      <c r="B22" s="13">
        <v>65734</v>
      </c>
      <c r="C22" s="13">
        <v>70669</v>
      </c>
      <c r="D22" s="13">
        <v>76884</v>
      </c>
      <c r="E22" s="13">
        <v>52856</v>
      </c>
      <c r="F22" s="13">
        <v>85857</v>
      </c>
      <c r="G22" s="13">
        <v>174514</v>
      </c>
      <c r="H22" s="13">
        <v>55156</v>
      </c>
      <c r="I22" s="13">
        <v>11243</v>
      </c>
      <c r="J22" s="13">
        <v>29026</v>
      </c>
      <c r="K22" s="11">
        <f t="shared" si="4"/>
        <v>621939</v>
      </c>
      <c r="L22" s="53"/>
    </row>
    <row r="23" spans="1:11" ht="17.25" customHeight="1">
      <c r="A23" s="12" t="s">
        <v>26</v>
      </c>
      <c r="B23" s="13">
        <v>16823</v>
      </c>
      <c r="C23" s="13">
        <v>20905</v>
      </c>
      <c r="D23" s="13">
        <v>22835</v>
      </c>
      <c r="E23" s="13">
        <v>12696</v>
      </c>
      <c r="F23" s="13">
        <v>20606</v>
      </c>
      <c r="G23" s="13">
        <v>32440</v>
      </c>
      <c r="H23" s="13">
        <v>14278</v>
      </c>
      <c r="I23" s="13">
        <v>3533</v>
      </c>
      <c r="J23" s="13">
        <v>8744</v>
      </c>
      <c r="K23" s="11">
        <f t="shared" si="4"/>
        <v>152860</v>
      </c>
    </row>
    <row r="24" spans="1:11" ht="17.25" customHeight="1">
      <c r="A24" s="16" t="s">
        <v>27</v>
      </c>
      <c r="B24" s="13">
        <v>44031</v>
      </c>
      <c r="C24" s="13">
        <v>71154</v>
      </c>
      <c r="D24" s="13">
        <v>83191</v>
      </c>
      <c r="E24" s="13">
        <v>49161</v>
      </c>
      <c r="F24" s="13">
        <v>59385</v>
      </c>
      <c r="G24" s="13">
        <v>71814</v>
      </c>
      <c r="H24" s="13">
        <v>36556</v>
      </c>
      <c r="I24" s="13">
        <v>14365</v>
      </c>
      <c r="J24" s="13">
        <v>36291</v>
      </c>
      <c r="K24" s="11">
        <f t="shared" si="4"/>
        <v>465948</v>
      </c>
    </row>
    <row r="25" spans="1:12" ht="17.25" customHeight="1">
      <c r="A25" s="12" t="s">
        <v>28</v>
      </c>
      <c r="B25" s="13">
        <v>28180</v>
      </c>
      <c r="C25" s="13">
        <v>45539</v>
      </c>
      <c r="D25" s="13">
        <v>53242</v>
      </c>
      <c r="E25" s="13">
        <v>31463</v>
      </c>
      <c r="F25" s="13">
        <v>38006</v>
      </c>
      <c r="G25" s="13">
        <v>45961</v>
      </c>
      <c r="H25" s="13">
        <v>23396</v>
      </c>
      <c r="I25" s="13">
        <v>9194</v>
      </c>
      <c r="J25" s="13">
        <v>23226</v>
      </c>
      <c r="K25" s="11">
        <f t="shared" si="4"/>
        <v>298207</v>
      </c>
      <c r="L25" s="53"/>
    </row>
    <row r="26" spans="1:12" ht="17.25" customHeight="1">
      <c r="A26" s="12" t="s">
        <v>29</v>
      </c>
      <c r="B26" s="13">
        <v>15851</v>
      </c>
      <c r="C26" s="13">
        <v>25615</v>
      </c>
      <c r="D26" s="13">
        <v>29949</v>
      </c>
      <c r="E26" s="13">
        <v>17698</v>
      </c>
      <c r="F26" s="13">
        <v>21379</v>
      </c>
      <c r="G26" s="13">
        <v>25853</v>
      </c>
      <c r="H26" s="13">
        <v>13160</v>
      </c>
      <c r="I26" s="13">
        <v>5171</v>
      </c>
      <c r="J26" s="13">
        <v>13065</v>
      </c>
      <c r="K26" s="11">
        <f t="shared" si="4"/>
        <v>167741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7408</v>
      </c>
      <c r="I27" s="11">
        <v>0</v>
      </c>
      <c r="J27" s="11">
        <v>0</v>
      </c>
      <c r="K27" s="11">
        <f t="shared" si="4"/>
        <v>7408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10012.89</v>
      </c>
      <c r="I35" s="19">
        <v>0</v>
      </c>
      <c r="J35" s="19">
        <v>0</v>
      </c>
      <c r="K35" s="23">
        <f>SUM(B35:J35)</f>
        <v>10012.89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1381852.73</v>
      </c>
      <c r="C47" s="22">
        <f aca="true" t="shared" si="9" ref="C47:H47">+C48+C56</f>
        <v>2129652.1300000004</v>
      </c>
      <c r="D47" s="22">
        <f t="shared" si="9"/>
        <v>2451100.07</v>
      </c>
      <c r="E47" s="22">
        <f t="shared" si="9"/>
        <v>1402381.36</v>
      </c>
      <c r="F47" s="22">
        <f t="shared" si="9"/>
        <v>1879431.01</v>
      </c>
      <c r="G47" s="22">
        <f t="shared" si="9"/>
        <v>2601567.24</v>
      </c>
      <c r="H47" s="22">
        <f t="shared" si="9"/>
        <v>1415308.74</v>
      </c>
      <c r="I47" s="22">
        <f>+I48+I56</f>
        <v>516369.31</v>
      </c>
      <c r="J47" s="22">
        <f>+J48+J56</f>
        <v>799744.77</v>
      </c>
      <c r="K47" s="22">
        <f>SUM(B47:J47)</f>
        <v>14577407.360000001</v>
      </c>
    </row>
    <row r="48" spans="1:11" ht="17.25" customHeight="1">
      <c r="A48" s="16" t="s">
        <v>48</v>
      </c>
      <c r="B48" s="23">
        <f>SUM(B49:B55)</f>
        <v>1364713.22</v>
      </c>
      <c r="C48" s="23">
        <f aca="true" t="shared" si="10" ref="C48:H48">SUM(C49:C55)</f>
        <v>2107053.89</v>
      </c>
      <c r="D48" s="23">
        <f t="shared" si="10"/>
        <v>2428224.3</v>
      </c>
      <c r="E48" s="23">
        <f t="shared" si="10"/>
        <v>1380979.31</v>
      </c>
      <c r="F48" s="23">
        <f t="shared" si="10"/>
        <v>1858650.32</v>
      </c>
      <c r="G48" s="23">
        <f t="shared" si="10"/>
        <v>2573436.6</v>
      </c>
      <c r="H48" s="23">
        <f t="shared" si="10"/>
        <v>1397265.25</v>
      </c>
      <c r="I48" s="23">
        <f>SUM(I49:I55)</f>
        <v>516369.31</v>
      </c>
      <c r="J48" s="23">
        <f>SUM(J49:J55)</f>
        <v>786521.35</v>
      </c>
      <c r="K48" s="23">
        <f aca="true" t="shared" si="11" ref="K48:K56">SUM(B48:J48)</f>
        <v>14413213.55</v>
      </c>
    </row>
    <row r="49" spans="1:11" ht="17.25" customHeight="1">
      <c r="A49" s="35" t="s">
        <v>49</v>
      </c>
      <c r="B49" s="23">
        <f aca="true" t="shared" si="12" ref="B49:H49">ROUND(B30*B7,2)</f>
        <v>1364713.22</v>
      </c>
      <c r="C49" s="23">
        <f t="shared" si="12"/>
        <v>2102380.74</v>
      </c>
      <c r="D49" s="23">
        <f t="shared" si="12"/>
        <v>2428224.3</v>
      </c>
      <c r="E49" s="23">
        <f t="shared" si="12"/>
        <v>1380979.31</v>
      </c>
      <c r="F49" s="23">
        <f t="shared" si="12"/>
        <v>1858650.32</v>
      </c>
      <c r="G49" s="23">
        <f t="shared" si="12"/>
        <v>2573436.6</v>
      </c>
      <c r="H49" s="23">
        <f t="shared" si="12"/>
        <v>1387252.36</v>
      </c>
      <c r="I49" s="23">
        <f>ROUND(I30*I7,2)</f>
        <v>516369.31</v>
      </c>
      <c r="J49" s="23">
        <f>ROUND(J30*J7,2)</f>
        <v>786521.35</v>
      </c>
      <c r="K49" s="23">
        <f t="shared" si="11"/>
        <v>14398527.51</v>
      </c>
    </row>
    <row r="50" spans="1:11" ht="17.25" customHeight="1">
      <c r="A50" s="35" t="s">
        <v>50</v>
      </c>
      <c r="B50" s="19">
        <v>0</v>
      </c>
      <c r="C50" s="23">
        <f>ROUND(C31*C7,2)</f>
        <v>4673.15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4673.15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10012.89</v>
      </c>
      <c r="I53" s="32">
        <f>+I35</f>
        <v>0</v>
      </c>
      <c r="J53" s="32">
        <f>+J35</f>
        <v>0</v>
      </c>
      <c r="K53" s="23">
        <f t="shared" si="11"/>
        <v>10012.89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17139.51</v>
      </c>
      <c r="C56" s="37">
        <v>22598.24</v>
      </c>
      <c r="D56" s="37">
        <v>22875.77</v>
      </c>
      <c r="E56" s="37">
        <v>21402.05</v>
      </c>
      <c r="F56" s="37">
        <v>20780.69</v>
      </c>
      <c r="G56" s="37">
        <v>28130.64</v>
      </c>
      <c r="H56" s="37">
        <v>18043.49</v>
      </c>
      <c r="I56" s="19">
        <v>0</v>
      </c>
      <c r="J56" s="37">
        <v>13223.42</v>
      </c>
      <c r="K56" s="37">
        <f t="shared" si="11"/>
        <v>164193.81000000003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-277594.3</v>
      </c>
      <c r="C60" s="36">
        <f t="shared" si="13"/>
        <v>-255094.74</v>
      </c>
      <c r="D60" s="36">
        <f t="shared" si="13"/>
        <v>-388808.99</v>
      </c>
      <c r="E60" s="36">
        <f t="shared" si="13"/>
        <v>-313240.62</v>
      </c>
      <c r="F60" s="36">
        <f t="shared" si="13"/>
        <v>-310896.63</v>
      </c>
      <c r="G60" s="36">
        <f t="shared" si="13"/>
        <v>-363817.09</v>
      </c>
      <c r="H60" s="36">
        <f t="shared" si="13"/>
        <v>-192561.05</v>
      </c>
      <c r="I60" s="36">
        <f t="shared" si="13"/>
        <v>-90744.70999999999</v>
      </c>
      <c r="J60" s="36">
        <f t="shared" si="13"/>
        <v>-103131.16</v>
      </c>
      <c r="K60" s="36">
        <f>SUM(B60:J60)</f>
        <v>-2295889.29</v>
      </c>
    </row>
    <row r="61" spans="1:11" ht="18.75" customHeight="1">
      <c r="A61" s="16" t="s">
        <v>82</v>
      </c>
      <c r="B61" s="36">
        <f aca="true" t="shared" si="14" ref="B61:J61">B62+B63+B64+B65+B66+B67</f>
        <v>-247233.55</v>
      </c>
      <c r="C61" s="36">
        <f t="shared" si="14"/>
        <v>-218563.13</v>
      </c>
      <c r="D61" s="36">
        <f t="shared" si="14"/>
        <v>-211918.91999999998</v>
      </c>
      <c r="E61" s="36">
        <f t="shared" si="14"/>
        <v>-235153.22999999998</v>
      </c>
      <c r="F61" s="36">
        <f t="shared" si="14"/>
        <v>-237084.02000000002</v>
      </c>
      <c r="G61" s="36">
        <f t="shared" si="14"/>
        <v>-261662.38</v>
      </c>
      <c r="H61" s="36">
        <f t="shared" si="14"/>
        <v>-175434</v>
      </c>
      <c r="I61" s="36">
        <f t="shared" si="14"/>
        <v>-31005</v>
      </c>
      <c r="J61" s="36">
        <f t="shared" si="14"/>
        <v>-59961</v>
      </c>
      <c r="K61" s="36">
        <f aca="true" t="shared" si="15" ref="K61:K92">SUM(B61:J61)</f>
        <v>-1678015.23</v>
      </c>
    </row>
    <row r="62" spans="1:11" ht="18.75" customHeight="1">
      <c r="A62" s="12" t="s">
        <v>83</v>
      </c>
      <c r="B62" s="36">
        <f>-ROUND(B9*$D$3,2)</f>
        <v>-145041</v>
      </c>
      <c r="C62" s="36">
        <f aca="true" t="shared" si="16" ref="C62:J62">-ROUND(C9*$D$3,2)</f>
        <v>-208695</v>
      </c>
      <c r="D62" s="36">
        <f t="shared" si="16"/>
        <v>-177597</v>
      </c>
      <c r="E62" s="36">
        <f t="shared" si="16"/>
        <v>-128787</v>
      </c>
      <c r="F62" s="36">
        <f t="shared" si="16"/>
        <v>-151605</v>
      </c>
      <c r="G62" s="36">
        <f t="shared" si="16"/>
        <v>-183066</v>
      </c>
      <c r="H62" s="36">
        <f t="shared" si="16"/>
        <v>-175434</v>
      </c>
      <c r="I62" s="36">
        <f t="shared" si="16"/>
        <v>-31005</v>
      </c>
      <c r="J62" s="36">
        <f t="shared" si="16"/>
        <v>-59961</v>
      </c>
      <c r="K62" s="36">
        <f t="shared" si="15"/>
        <v>-1261191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-480</v>
      </c>
      <c r="C64" s="36">
        <v>-135</v>
      </c>
      <c r="D64" s="36">
        <v>-177</v>
      </c>
      <c r="E64" s="36">
        <v>-441</v>
      </c>
      <c r="F64" s="36">
        <v>-327</v>
      </c>
      <c r="G64" s="36">
        <v>-285</v>
      </c>
      <c r="H64" s="19">
        <v>0</v>
      </c>
      <c r="I64" s="19">
        <v>0</v>
      </c>
      <c r="J64" s="19">
        <v>0</v>
      </c>
      <c r="K64" s="36">
        <f t="shared" si="15"/>
        <v>-1845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f t="shared" si="15"/>
        <v>0</v>
      </c>
    </row>
    <row r="66" spans="1:11" ht="18.75" customHeight="1">
      <c r="A66" s="12" t="s">
        <v>60</v>
      </c>
      <c r="B66" s="48">
        <v>-101572.55</v>
      </c>
      <c r="C66" s="48">
        <v>-9705.13</v>
      </c>
      <c r="D66" s="48">
        <v>-34116.92</v>
      </c>
      <c r="E66" s="48">
        <v>-105729.23</v>
      </c>
      <c r="F66" s="48">
        <v>-85152.02</v>
      </c>
      <c r="G66" s="48">
        <v>-78311.38</v>
      </c>
      <c r="H66" s="19">
        <v>0</v>
      </c>
      <c r="I66" s="19">
        <v>0</v>
      </c>
      <c r="J66" s="19">
        <v>0</v>
      </c>
      <c r="K66" s="36">
        <f t="shared" si="15"/>
        <v>-414587.23000000004</v>
      </c>
    </row>
    <row r="67" spans="1:11" ht="18.75" customHeight="1">
      <c r="A67" s="12" t="s">
        <v>61</v>
      </c>
      <c r="B67" s="36">
        <v>-140</v>
      </c>
      <c r="C67" s="36">
        <v>-28</v>
      </c>
      <c r="D67" s="36">
        <v>-28</v>
      </c>
      <c r="E67" s="36">
        <v>-196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6">
        <f t="shared" si="15"/>
        <v>-392</v>
      </c>
    </row>
    <row r="68" spans="1:11" ht="18.75" customHeight="1">
      <c r="A68" s="12" t="s">
        <v>87</v>
      </c>
      <c r="B68" s="36">
        <f aca="true" t="shared" si="17" ref="B68:J68">SUM(B69:B92)</f>
        <v>-30360.75</v>
      </c>
      <c r="C68" s="36">
        <f t="shared" si="17"/>
        <v>-36531.61</v>
      </c>
      <c r="D68" s="36">
        <f t="shared" si="17"/>
        <v>-176890.07</v>
      </c>
      <c r="E68" s="36">
        <f t="shared" si="17"/>
        <v>-78087.39</v>
      </c>
      <c r="F68" s="36">
        <f t="shared" si="17"/>
        <v>-73812.61</v>
      </c>
      <c r="G68" s="36">
        <f t="shared" si="17"/>
        <v>-102154.71</v>
      </c>
      <c r="H68" s="36">
        <f t="shared" si="17"/>
        <v>-17127.05</v>
      </c>
      <c r="I68" s="36">
        <f t="shared" si="17"/>
        <v>-59739.71</v>
      </c>
      <c r="J68" s="36">
        <f t="shared" si="17"/>
        <v>-42171.8</v>
      </c>
      <c r="K68" s="36">
        <f t="shared" si="15"/>
        <v>-616875.7000000001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5"/>
        <v>0</v>
      </c>
    </row>
    <row r="70" spans="1:11" ht="18.75" customHeight="1">
      <c r="A70" s="12" t="s">
        <v>63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5"/>
        <v>-199.13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-13467.74</v>
      </c>
      <c r="C73" s="36">
        <v>-19550.83</v>
      </c>
      <c r="D73" s="36">
        <v>-18482.18</v>
      </c>
      <c r="E73" s="36">
        <v>-12960.81</v>
      </c>
      <c r="F73" s="36">
        <v>-17810.85</v>
      </c>
      <c r="G73" s="36">
        <v>-27140.99</v>
      </c>
      <c r="H73" s="36">
        <v>-13289.62</v>
      </c>
      <c r="I73" s="36">
        <v>-4671.92</v>
      </c>
      <c r="J73" s="36">
        <v>-9631.56</v>
      </c>
      <c r="K73" s="49">
        <f t="shared" si="15"/>
        <v>-137006.5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36">
        <v>-16893.01</v>
      </c>
      <c r="C75" s="36">
        <v>-16817.65</v>
      </c>
      <c r="D75" s="36">
        <v>-157286.56</v>
      </c>
      <c r="E75" s="36">
        <v>-53486.81</v>
      </c>
      <c r="F75" s="36">
        <v>-55608.43</v>
      </c>
      <c r="G75" s="36">
        <v>-74995.72</v>
      </c>
      <c r="H75" s="36">
        <v>-3837.43</v>
      </c>
      <c r="I75" s="36">
        <v>-16511.42</v>
      </c>
      <c r="J75" s="36">
        <v>-18224.81</v>
      </c>
      <c r="K75" s="49">
        <f t="shared" si="15"/>
        <v>-413661.84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-11639.77</v>
      </c>
      <c r="F92" s="19">
        <v>0</v>
      </c>
      <c r="G92" s="19">
        <v>0</v>
      </c>
      <c r="H92" s="19">
        <v>0</v>
      </c>
      <c r="I92" s="49">
        <v>-6506.25</v>
      </c>
      <c r="J92" s="49">
        <v>-14315.43</v>
      </c>
      <c r="K92" s="49">
        <f t="shared" si="15"/>
        <v>-32461.45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1104258.43</v>
      </c>
      <c r="C97" s="24">
        <f t="shared" si="19"/>
        <v>1874557.3900000001</v>
      </c>
      <c r="D97" s="24">
        <f t="shared" si="19"/>
        <v>2062291.0799999998</v>
      </c>
      <c r="E97" s="24">
        <f t="shared" si="19"/>
        <v>1089140.7400000002</v>
      </c>
      <c r="F97" s="24">
        <f t="shared" si="19"/>
        <v>1568534.38</v>
      </c>
      <c r="G97" s="24">
        <f t="shared" si="19"/>
        <v>2237750.1500000004</v>
      </c>
      <c r="H97" s="24">
        <f t="shared" si="19"/>
        <v>1222747.69</v>
      </c>
      <c r="I97" s="24">
        <f>+I98+I99</f>
        <v>425624.6</v>
      </c>
      <c r="J97" s="24">
        <f>+J98+J99</f>
        <v>696613.61</v>
      </c>
      <c r="K97" s="49">
        <f t="shared" si="18"/>
        <v>12281518.07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1087118.92</v>
      </c>
      <c r="C98" s="24">
        <f t="shared" si="20"/>
        <v>1851959.1500000001</v>
      </c>
      <c r="D98" s="24">
        <f t="shared" si="20"/>
        <v>2039415.3099999998</v>
      </c>
      <c r="E98" s="24">
        <f t="shared" si="20"/>
        <v>1067738.6900000002</v>
      </c>
      <c r="F98" s="24">
        <f t="shared" si="20"/>
        <v>1547753.69</v>
      </c>
      <c r="G98" s="24">
        <f t="shared" si="20"/>
        <v>2209619.5100000002</v>
      </c>
      <c r="H98" s="24">
        <f t="shared" si="20"/>
        <v>1204704.2</v>
      </c>
      <c r="I98" s="24">
        <f t="shared" si="20"/>
        <v>425624.6</v>
      </c>
      <c r="J98" s="24">
        <f t="shared" si="20"/>
        <v>684388.5499999999</v>
      </c>
      <c r="K98" s="49">
        <f t="shared" si="18"/>
        <v>12118322.62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17139.51</v>
      </c>
      <c r="C99" s="24">
        <f>IF(+C56+C95+C100&lt;0,0,(C56+C95+C100))</f>
        <v>22598.24</v>
      </c>
      <c r="D99" s="24">
        <f t="shared" si="21"/>
        <v>22875.77</v>
      </c>
      <c r="E99" s="24">
        <f t="shared" si="21"/>
        <v>21402.05</v>
      </c>
      <c r="F99" s="24">
        <f t="shared" si="21"/>
        <v>20780.69</v>
      </c>
      <c r="G99" s="24">
        <f t="shared" si="21"/>
        <v>28130.64</v>
      </c>
      <c r="H99" s="24">
        <f t="shared" si="21"/>
        <v>18043.49</v>
      </c>
      <c r="I99" s="19">
        <f t="shared" si="21"/>
        <v>0</v>
      </c>
      <c r="J99" s="24">
        <f t="shared" si="21"/>
        <v>12225.06</v>
      </c>
      <c r="K99" s="49">
        <f t="shared" si="18"/>
        <v>163195.45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12281518.07</v>
      </c>
      <c r="L105" s="55"/>
    </row>
    <row r="106" spans="1:11" ht="18.75" customHeight="1">
      <c r="A106" s="26" t="s">
        <v>78</v>
      </c>
      <c r="B106" s="27">
        <v>136156.04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136156.04</v>
      </c>
    </row>
    <row r="107" spans="1:11" ht="18.75" customHeight="1">
      <c r="A107" s="26" t="s">
        <v>79</v>
      </c>
      <c r="B107" s="27">
        <v>968102.39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968102.39</v>
      </c>
    </row>
    <row r="108" spans="1:11" ht="18.75" customHeight="1">
      <c r="A108" s="26" t="s">
        <v>80</v>
      </c>
      <c r="B108" s="41">
        <v>0</v>
      </c>
      <c r="C108" s="27">
        <f>+C97</f>
        <v>1874557.3900000001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1874557.3900000001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2062291.0799999998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2062291.0799999998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1089140.7400000002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1089140.7400000002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302226.32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302226.32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551648.64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551648.64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714659.42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714659.42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642461.42</v>
      </c>
      <c r="H115" s="41">
        <v>0</v>
      </c>
      <c r="I115" s="41">
        <v>0</v>
      </c>
      <c r="J115" s="41">
        <v>0</v>
      </c>
      <c r="K115" s="42">
        <f t="shared" si="22"/>
        <v>642461.42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52907.67</v>
      </c>
      <c r="H116" s="41">
        <v>0</v>
      </c>
      <c r="I116" s="41">
        <v>0</v>
      </c>
      <c r="J116" s="41">
        <v>0</v>
      </c>
      <c r="K116" s="42">
        <f t="shared" si="22"/>
        <v>52907.67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359599.19</v>
      </c>
      <c r="H117" s="41">
        <v>0</v>
      </c>
      <c r="I117" s="41">
        <v>0</v>
      </c>
      <c r="J117" s="41">
        <v>0</v>
      </c>
      <c r="K117" s="42">
        <f t="shared" si="22"/>
        <v>359599.19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333397.22</v>
      </c>
      <c r="H118" s="41">
        <v>0</v>
      </c>
      <c r="I118" s="41">
        <v>0</v>
      </c>
      <c r="J118" s="41">
        <v>0</v>
      </c>
      <c r="K118" s="42">
        <f t="shared" si="22"/>
        <v>333397.22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849384.66</v>
      </c>
      <c r="H119" s="41">
        <v>0</v>
      </c>
      <c r="I119" s="41">
        <v>0</v>
      </c>
      <c r="J119" s="41">
        <v>0</v>
      </c>
      <c r="K119" s="42">
        <f t="shared" si="22"/>
        <v>849384.66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418865.36</v>
      </c>
      <c r="I120" s="41">
        <v>0</v>
      </c>
      <c r="J120" s="41">
        <v>0</v>
      </c>
      <c r="K120" s="42">
        <f t="shared" si="22"/>
        <v>418865.36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803882.32</v>
      </c>
      <c r="I121" s="41">
        <v>0</v>
      </c>
      <c r="J121" s="41">
        <v>0</v>
      </c>
      <c r="K121" s="42">
        <f t="shared" si="22"/>
        <v>803882.32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425624.6</v>
      </c>
      <c r="J122" s="41">
        <v>0</v>
      </c>
      <c r="K122" s="42">
        <f t="shared" si="22"/>
        <v>425624.6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696613.61</v>
      </c>
      <c r="K123" s="45">
        <f t="shared" si="22"/>
        <v>696613.61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2014-10-02T18:05:48Z</dcterms:modified>
  <cp:category/>
  <cp:version/>
  <cp:contentType/>
  <cp:contentStatus/>
</cp:coreProperties>
</file>