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<sst xmlns="http://schemas.openxmlformats.org/spreadsheetml/2006/main" count="127" uniqueCount="127">
  <si>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</si>
  <si>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</si>
  <si>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</si>
  <si>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</si>
  <si>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</si>
  <si>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</si>
  <si>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</si>
  <si>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</si>
  <si>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</si>
  <si>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</si>
  <si>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</si>
  <si>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</si>
  <si>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</si>
  <si>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</si>
  <si>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</si>
  <si>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</si>
  <si>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</si>
  <si>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</si>
  <si>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</si>
  <si>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</si>
  <si>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</si>
  <si>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</si>
  <si>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</si>
  <si>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</si>
  <si>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</si>
  <si>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</si>
  <si>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</si>
  <si>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</si>
  <si>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</si>
  <si>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</si>
  <si>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</si>
  <si>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</si>
  <si>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</si>
  <si>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</si>
  <si>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</si>
  <si>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</si>
  <si>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</si>
  <si>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</si>
  <si>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</si>
  <si>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</si>
  <si>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</si>
  <si>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</si>
  <si>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</si>
  <si>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</si>
  <si>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</si>
  <si>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</si>
  <si>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</si>
  <si>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</si>
  <si>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</si>
  <si>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</si>
  <si>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</si>
  <si>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</si>
  <si>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</si>
  <si>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</si>
  <si>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</si>
  <si>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</si>
  <si>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</si>
  <si>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</si>
  <si>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</si>
  <si>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</si>
  <si>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</si>
  <si>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</si>
  <si>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</si>
  <si>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</si>
  <si>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</si>
  <si>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</si>
  <si>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</si>
  <si>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</si>
  <si>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</si>
  <si>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</si>
  <si>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</si>
  <si>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</si>
  <si>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</si>
  <si>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</si>
  <si>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</si>
  <si>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</si>
  <si>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</si>
  <si>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</si>
  <si>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</si>
  <si>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</si>
  <si>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</si>
  <si>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</si>
  <si>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</si>
  <si>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</si>
  <si>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</si>
  <si>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</si>
  <si>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</si>
  <si>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</si>
  <si>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</si>
  <si>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</si>
  <si>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</si>
  <si>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</si>
  <si>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</si>
  <si>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</si>
  <si>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</si>
  <si>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</si>
  <si>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</si>
  <si>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</si>
  <si>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</si>
  <si>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</si>
  <si>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</si>
  <si>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</si>
  <si>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</si>
  <si>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</si>
  <si>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</si>
  <si>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</si>
  <si>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</si>
  <si>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</si>
  <si>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</si>
  <si>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</si>
  <si>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</si>
  <si>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</si>
  <si>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</si>
  <si>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</si>
  <si>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</si>
  <si>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</si>
  <si>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</si>
  <si>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</si>
  <si>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</si>
  <si>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</si>
  <si>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</si>
  <si>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</si>
  <si>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</si>
  <si>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</si>
  <si>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</si>
  <si>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</si>
  <si>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25/09/14 - VENCIMENTO 02/10/14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</si>
</sst>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598565</v>
      </c>
      <c r="C7" s="9">
        <f t="shared" si="0"/>
        <v>807549</v>
      </c>
      <c r="D7" s="9">
        <f t="shared" si="0"/>
        <v>832383</v>
      </c>
      <c r="E7" s="9">
        <f t="shared" si="0"/>
        <v>557445</v>
      </c>
      <c r="F7" s="9">
        <f t="shared" si="0"/>
        <v>766438</v>
      </c>
      <c r="G7" s="9">
        <f t="shared" si="0"/>
        <v>1218337</v>
      </c>
      <c r="H7" s="9">
        <f t="shared" si="0"/>
        <v>584686</v>
      </c>
      <c r="I7" s="9">
        <f t="shared" si="0"/>
        <v>127437</v>
      </c>
      <c r="J7" s="9">
        <f t="shared" si="0"/>
        <v>311840</v>
      </c>
      <c r="K7" s="9">
        <f t="shared" si="0"/>
        <v>5804680</v>
      </c>
      <c r="L7" s="53"/>
    </row>
    <row r="8" spans="1:11" ht="17.25" customHeight="1">
      <c r="A8" s="10" t="s">
        <v>121</v>
      </c>
      <c r="B8" s="11">
        <f>B9+B12+B16</f>
        <v>358750</v>
      </c>
      <c r="C8" s="11">
        <f aca="true" t="shared" si="1" ref="C8:J8">C9+C12+C16</f>
        <v>490672</v>
      </c>
      <c r="D8" s="11">
        <f t="shared" si="1"/>
        <v>474361</v>
      </c>
      <c r="E8" s="11">
        <f t="shared" si="1"/>
        <v>332017</v>
      </c>
      <c r="F8" s="11">
        <f t="shared" si="1"/>
        <v>433327</v>
      </c>
      <c r="G8" s="11">
        <f t="shared" si="1"/>
        <v>666779</v>
      </c>
      <c r="H8" s="11">
        <f t="shared" si="1"/>
        <v>362288</v>
      </c>
      <c r="I8" s="11">
        <f t="shared" si="1"/>
        <v>69273</v>
      </c>
      <c r="J8" s="11">
        <f t="shared" si="1"/>
        <v>175620</v>
      </c>
      <c r="K8" s="11">
        <f>SUM(B8:J8)</f>
        <v>3363087</v>
      </c>
    </row>
    <row r="9" spans="1:11" ht="17.25" customHeight="1">
      <c r="A9" s="15" t="s">
        <v>17</v>
      </c>
      <c r="B9" s="13">
        <f>+B10+B11</f>
        <v>47773</v>
      </c>
      <c r="C9" s="13">
        <f aca="true" t="shared" si="2" ref="C9:J9">+C10+C11</f>
        <v>67289</v>
      </c>
      <c r="D9" s="13">
        <f t="shared" si="2"/>
        <v>57145</v>
      </c>
      <c r="E9" s="13">
        <f t="shared" si="2"/>
        <v>42720</v>
      </c>
      <c r="F9" s="13">
        <f t="shared" si="2"/>
        <v>50279</v>
      </c>
      <c r="G9" s="13">
        <f t="shared" si="2"/>
        <v>59932</v>
      </c>
      <c r="H9" s="13">
        <f t="shared" si="2"/>
        <v>59294</v>
      </c>
      <c r="I9" s="13">
        <f t="shared" si="2"/>
        <v>10738</v>
      </c>
      <c r="J9" s="13">
        <f t="shared" si="2"/>
        <v>18838</v>
      </c>
      <c r="K9" s="11">
        <f>SUM(B9:J9)</f>
        <v>414008</v>
      </c>
    </row>
    <row r="10" spans="1:11" ht="17.25" customHeight="1">
      <c r="A10" s="30" t="s">
        <v>18</v>
      </c>
      <c r="B10" s="13">
        <v>47773</v>
      </c>
      <c r="C10" s="13">
        <v>67289</v>
      </c>
      <c r="D10" s="13">
        <v>57145</v>
      </c>
      <c r="E10" s="13">
        <v>42720</v>
      </c>
      <c r="F10" s="13">
        <v>50279</v>
      </c>
      <c r="G10" s="13">
        <v>59932</v>
      </c>
      <c r="H10" s="13">
        <v>59294</v>
      </c>
      <c r="I10" s="13">
        <v>10738</v>
      </c>
      <c r="J10" s="13">
        <v>18838</v>
      </c>
      <c r="K10" s="11">
        <f>SUM(B10:J10)</f>
        <v>414008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299668</v>
      </c>
      <c r="C12" s="17">
        <f t="shared" si="3"/>
        <v>406634</v>
      </c>
      <c r="D12" s="17">
        <f t="shared" si="3"/>
        <v>402582</v>
      </c>
      <c r="E12" s="17">
        <f t="shared" si="3"/>
        <v>279679</v>
      </c>
      <c r="F12" s="17">
        <f t="shared" si="3"/>
        <v>369460</v>
      </c>
      <c r="G12" s="17">
        <f t="shared" si="3"/>
        <v>585018</v>
      </c>
      <c r="H12" s="17">
        <f t="shared" si="3"/>
        <v>292243</v>
      </c>
      <c r="I12" s="17">
        <f t="shared" si="3"/>
        <v>55867</v>
      </c>
      <c r="J12" s="17">
        <f t="shared" si="3"/>
        <v>151225</v>
      </c>
      <c r="K12" s="11">
        <f aca="true" t="shared" si="4" ref="K12:K27">SUM(B12:J12)</f>
        <v>2842376</v>
      </c>
    </row>
    <row r="13" spans="1:13" ht="17.25" customHeight="1">
      <c r="A13" s="14" t="s">
        <v>20</v>
      </c>
      <c r="B13" s="13">
        <v>139621</v>
      </c>
      <c r="C13" s="13">
        <v>198663</v>
      </c>
      <c r="D13" s="13">
        <v>202819</v>
      </c>
      <c r="E13" s="13">
        <v>138703</v>
      </c>
      <c r="F13" s="13">
        <v>182905</v>
      </c>
      <c r="G13" s="13">
        <v>281016</v>
      </c>
      <c r="H13" s="13">
        <v>134051</v>
      </c>
      <c r="I13" s="13">
        <v>29505</v>
      </c>
      <c r="J13" s="13">
        <v>76102</v>
      </c>
      <c r="K13" s="11">
        <f t="shared" si="4"/>
        <v>1383385</v>
      </c>
      <c r="L13" s="53"/>
      <c r="M13" s="54"/>
    </row>
    <row r="14" spans="1:12" ht="17.25" customHeight="1">
      <c r="A14" s="14" t="s">
        <v>21</v>
      </c>
      <c r="B14" s="13">
        <v>123805</v>
      </c>
      <c r="C14" s="13">
        <v>154833</v>
      </c>
      <c r="D14" s="13">
        <v>148807</v>
      </c>
      <c r="E14" s="13">
        <v>109392</v>
      </c>
      <c r="F14" s="13">
        <v>144519</v>
      </c>
      <c r="G14" s="13">
        <v>248824</v>
      </c>
      <c r="H14" s="13">
        <v>121976</v>
      </c>
      <c r="I14" s="13">
        <v>18630</v>
      </c>
      <c r="J14" s="13">
        <v>56215</v>
      </c>
      <c r="K14" s="11">
        <f t="shared" si="4"/>
        <v>1127001</v>
      </c>
      <c r="L14" s="53"/>
    </row>
    <row r="15" spans="1:11" ht="17.25" customHeight="1">
      <c r="A15" s="14" t="s">
        <v>22</v>
      </c>
      <c r="B15" s="13">
        <v>36242</v>
      </c>
      <c r="C15" s="13">
        <v>53138</v>
      </c>
      <c r="D15" s="13">
        <v>50956</v>
      </c>
      <c r="E15" s="13">
        <v>31584</v>
      </c>
      <c r="F15" s="13">
        <v>42036</v>
      </c>
      <c r="G15" s="13">
        <v>55178</v>
      </c>
      <c r="H15" s="13">
        <v>36216</v>
      </c>
      <c r="I15" s="13">
        <v>7732</v>
      </c>
      <c r="J15" s="13">
        <v>18908</v>
      </c>
      <c r="K15" s="11">
        <f t="shared" si="4"/>
        <v>331990</v>
      </c>
    </row>
    <row r="16" spans="1:11" ht="17.25" customHeight="1">
      <c r="A16" s="15" t="s">
        <v>117</v>
      </c>
      <c r="B16" s="13">
        <f>B17+B18+B19</f>
        <v>11309</v>
      </c>
      <c r="C16" s="13">
        <f aca="true" t="shared" si="5" ref="C16:J16">C17+C18+C19</f>
        <v>16749</v>
      </c>
      <c r="D16" s="13">
        <f t="shared" si="5"/>
        <v>14634</v>
      </c>
      <c r="E16" s="13">
        <f t="shared" si="5"/>
        <v>9618</v>
      </c>
      <c r="F16" s="13">
        <f t="shared" si="5"/>
        <v>13588</v>
      </c>
      <c r="G16" s="13">
        <f t="shared" si="5"/>
        <v>21829</v>
      </c>
      <c r="H16" s="13">
        <f t="shared" si="5"/>
        <v>10751</v>
      </c>
      <c r="I16" s="13">
        <f t="shared" si="5"/>
        <v>2668</v>
      </c>
      <c r="J16" s="13">
        <f t="shared" si="5"/>
        <v>5557</v>
      </c>
      <c r="K16" s="11">
        <f t="shared" si="4"/>
        <v>106703</v>
      </c>
    </row>
    <row r="17" spans="1:11" ht="17.25" customHeight="1">
      <c r="A17" s="14" t="s">
        <v>118</v>
      </c>
      <c r="B17" s="13">
        <v>4248</v>
      </c>
      <c r="C17" s="13">
        <v>6442</v>
      </c>
      <c r="D17" s="13">
        <v>5397</v>
      </c>
      <c r="E17" s="13">
        <v>3916</v>
      </c>
      <c r="F17" s="13">
        <v>5402</v>
      </c>
      <c r="G17" s="13">
        <v>9218</v>
      </c>
      <c r="H17" s="13">
        <v>4727</v>
      </c>
      <c r="I17" s="13">
        <v>1107</v>
      </c>
      <c r="J17" s="13">
        <v>2133</v>
      </c>
      <c r="K17" s="11">
        <f t="shared" si="4"/>
        <v>42590</v>
      </c>
    </row>
    <row r="18" spans="1:11" ht="17.25" customHeight="1">
      <c r="A18" s="14" t="s">
        <v>119</v>
      </c>
      <c r="B18" s="13">
        <v>271</v>
      </c>
      <c r="C18" s="13">
        <v>490</v>
      </c>
      <c r="D18" s="13">
        <v>457</v>
      </c>
      <c r="E18" s="13">
        <v>347</v>
      </c>
      <c r="F18" s="13">
        <v>456</v>
      </c>
      <c r="G18" s="13">
        <v>850</v>
      </c>
      <c r="H18" s="13">
        <v>363</v>
      </c>
      <c r="I18" s="13">
        <v>89</v>
      </c>
      <c r="J18" s="13">
        <v>176</v>
      </c>
      <c r="K18" s="11">
        <f t="shared" si="4"/>
        <v>3499</v>
      </c>
    </row>
    <row r="19" spans="1:11" ht="17.25" customHeight="1">
      <c r="A19" s="14" t="s">
        <v>120</v>
      </c>
      <c r="B19" s="13">
        <v>6790</v>
      </c>
      <c r="C19" s="13">
        <v>9817</v>
      </c>
      <c r="D19" s="13">
        <v>8780</v>
      </c>
      <c r="E19" s="13">
        <v>5355</v>
      </c>
      <c r="F19" s="13">
        <v>7730</v>
      </c>
      <c r="G19" s="13">
        <v>11761</v>
      </c>
      <c r="H19" s="13">
        <v>5661</v>
      </c>
      <c r="I19" s="13">
        <v>1472</v>
      </c>
      <c r="J19" s="13">
        <v>3248</v>
      </c>
      <c r="K19" s="11">
        <f t="shared" si="4"/>
        <v>60614</v>
      </c>
    </row>
    <row r="20" spans="1:11" ht="17.25" customHeight="1">
      <c r="A20" s="16" t="s">
        <v>23</v>
      </c>
      <c r="B20" s="11">
        <f>+B21+B22+B23</f>
        <v>191850</v>
      </c>
      <c r="C20" s="11">
        <f aca="true" t="shared" si="6" ref="C20:J20">+C21+C22+C23</f>
        <v>238914</v>
      </c>
      <c r="D20" s="11">
        <f t="shared" si="6"/>
        <v>266596</v>
      </c>
      <c r="E20" s="11">
        <f t="shared" si="6"/>
        <v>170584</v>
      </c>
      <c r="F20" s="11">
        <f t="shared" si="6"/>
        <v>266211</v>
      </c>
      <c r="G20" s="11">
        <f t="shared" si="6"/>
        <v>473391</v>
      </c>
      <c r="H20" s="11">
        <f t="shared" si="6"/>
        <v>174311</v>
      </c>
      <c r="I20" s="11">
        <f t="shared" si="6"/>
        <v>41807</v>
      </c>
      <c r="J20" s="11">
        <f t="shared" si="6"/>
        <v>96883</v>
      </c>
      <c r="K20" s="11">
        <f t="shared" si="4"/>
        <v>1920547</v>
      </c>
    </row>
    <row r="21" spans="1:12" ht="17.25" customHeight="1">
      <c r="A21" s="12" t="s">
        <v>24</v>
      </c>
      <c r="B21" s="13">
        <v>103480</v>
      </c>
      <c r="C21" s="13">
        <v>139191</v>
      </c>
      <c r="D21" s="13">
        <v>155676</v>
      </c>
      <c r="E21" s="13">
        <v>99711</v>
      </c>
      <c r="F21" s="13">
        <v>151841</v>
      </c>
      <c r="G21" s="13">
        <v>255367</v>
      </c>
      <c r="H21" s="13">
        <v>99380</v>
      </c>
      <c r="I21" s="13">
        <v>25395</v>
      </c>
      <c r="J21" s="13">
        <v>55481</v>
      </c>
      <c r="K21" s="11">
        <f t="shared" si="4"/>
        <v>1085522</v>
      </c>
      <c r="L21" s="53"/>
    </row>
    <row r="22" spans="1:12" ht="17.25" customHeight="1">
      <c r="A22" s="12" t="s">
        <v>25</v>
      </c>
      <c r="B22" s="13">
        <v>69304</v>
      </c>
      <c r="C22" s="13">
        <v>75804</v>
      </c>
      <c r="D22" s="13">
        <v>83978</v>
      </c>
      <c r="E22" s="13">
        <v>56364</v>
      </c>
      <c r="F22" s="13">
        <v>91109</v>
      </c>
      <c r="G22" s="13">
        <v>181602</v>
      </c>
      <c r="H22" s="13">
        <v>58750</v>
      </c>
      <c r="I22" s="13">
        <v>12137</v>
      </c>
      <c r="J22" s="13">
        <v>31116</v>
      </c>
      <c r="K22" s="11">
        <f t="shared" si="4"/>
        <v>660164</v>
      </c>
      <c r="L22" s="53"/>
    </row>
    <row r="23" spans="1:11" ht="17.25" customHeight="1">
      <c r="A23" s="12" t="s">
        <v>26</v>
      </c>
      <c r="B23" s="13">
        <v>19066</v>
      </c>
      <c r="C23" s="13">
        <v>23919</v>
      </c>
      <c r="D23" s="13">
        <v>26942</v>
      </c>
      <c r="E23" s="13">
        <v>14509</v>
      </c>
      <c r="F23" s="13">
        <v>23261</v>
      </c>
      <c r="G23" s="13">
        <v>36422</v>
      </c>
      <c r="H23" s="13">
        <v>16181</v>
      </c>
      <c r="I23" s="13">
        <v>4275</v>
      </c>
      <c r="J23" s="13">
        <v>10286</v>
      </c>
      <c r="K23" s="11">
        <f t="shared" si="4"/>
        <v>174861</v>
      </c>
    </row>
    <row r="24" spans="1:11" ht="17.25" customHeight="1">
      <c r="A24" s="16" t="s">
        <v>27</v>
      </c>
      <c r="B24" s="13">
        <v>47965</v>
      </c>
      <c r="C24" s="13">
        <v>77963</v>
      </c>
      <c r="D24" s="13">
        <v>91426</v>
      </c>
      <c r="E24" s="13">
        <v>54844</v>
      </c>
      <c r="F24" s="13">
        <v>66900</v>
      </c>
      <c r="G24" s="13">
        <v>78167</v>
      </c>
      <c r="H24" s="13">
        <v>40088</v>
      </c>
      <c r="I24" s="13">
        <v>16357</v>
      </c>
      <c r="J24" s="13">
        <v>39337</v>
      </c>
      <c r="K24" s="11">
        <f t="shared" si="4"/>
        <v>513047</v>
      </c>
    </row>
    <row r="25" spans="1:12" ht="17.25" customHeight="1">
      <c r="A25" s="12" t="s">
        <v>28</v>
      </c>
      <c r="B25" s="13">
        <v>30698</v>
      </c>
      <c r="C25" s="13">
        <v>49896</v>
      </c>
      <c r="D25" s="13">
        <v>58513</v>
      </c>
      <c r="E25" s="13">
        <v>35100</v>
      </c>
      <c r="F25" s="13">
        <v>42816</v>
      </c>
      <c r="G25" s="13">
        <v>50027</v>
      </c>
      <c r="H25" s="13">
        <v>25656</v>
      </c>
      <c r="I25" s="13">
        <v>10468</v>
      </c>
      <c r="J25" s="13">
        <v>25176</v>
      </c>
      <c r="K25" s="11">
        <f t="shared" si="4"/>
        <v>328350</v>
      </c>
      <c r="L25" s="53"/>
    </row>
    <row r="26" spans="1:12" ht="17.25" customHeight="1">
      <c r="A26" s="12" t="s">
        <v>29</v>
      </c>
      <c r="B26" s="13">
        <v>17267</v>
      </c>
      <c r="C26" s="13">
        <v>28067</v>
      </c>
      <c r="D26" s="13">
        <v>32913</v>
      </c>
      <c r="E26" s="13">
        <v>19744</v>
      </c>
      <c r="F26" s="13">
        <v>24084</v>
      </c>
      <c r="G26" s="13">
        <v>28140</v>
      </c>
      <c r="H26" s="13">
        <v>14432</v>
      </c>
      <c r="I26" s="13">
        <v>5889</v>
      </c>
      <c r="J26" s="13">
        <v>14161</v>
      </c>
      <c r="K26" s="11">
        <f t="shared" si="4"/>
        <v>184697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7999</v>
      </c>
      <c r="I27" s="11">
        <v>0</v>
      </c>
      <c r="J27" s="11">
        <v>0</v>
      </c>
      <c r="K27" s="11">
        <f t="shared" si="4"/>
        <v>7999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8521.08</v>
      </c>
      <c r="I35" s="19">
        <v>0</v>
      </c>
      <c r="J35" s="19">
        <v>0</v>
      </c>
      <c r="K35" s="23">
        <f>SUM(B35:J35)</f>
        <v>8521.08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1461895.85</v>
      </c>
      <c r="C47" s="22">
        <f aca="true" t="shared" si="9" ref="C47:H47">+C48+C56</f>
        <v>2245866.2300000004</v>
      </c>
      <c r="D47" s="22">
        <f t="shared" si="9"/>
        <v>2626320.08</v>
      </c>
      <c r="E47" s="22">
        <f t="shared" si="9"/>
        <v>1490827.07</v>
      </c>
      <c r="F47" s="22">
        <f t="shared" si="9"/>
        <v>1982095.53</v>
      </c>
      <c r="G47" s="22">
        <f t="shared" si="9"/>
        <v>2710177.71</v>
      </c>
      <c r="H47" s="22">
        <f t="shared" si="9"/>
        <v>1502428.97</v>
      </c>
      <c r="I47" s="22">
        <f>+I48+I56</f>
        <v>571006.97</v>
      </c>
      <c r="J47" s="22">
        <f>+J48+J56</f>
        <v>841688.75</v>
      </c>
      <c r="K47" s="22">
        <f>SUM(B47:J47)</f>
        <v>15432307.16</v>
      </c>
    </row>
    <row r="48" spans="1:11" ht="17.25" customHeight="1">
      <c r="A48" s="16" t="s">
        <v>48</v>
      </c>
      <c r="B48" s="23">
        <f>SUM(B49:B55)</f>
        <v>1444756.34</v>
      </c>
      <c r="C48" s="23">
        <f aca="true" t="shared" si="10" ref="C48:H48">SUM(C49:C55)</f>
        <v>2223267.99</v>
      </c>
      <c r="D48" s="23">
        <f t="shared" si="10"/>
        <v>2603444.31</v>
      </c>
      <c r="E48" s="23">
        <f t="shared" si="10"/>
        <v>1469425.02</v>
      </c>
      <c r="F48" s="23">
        <f t="shared" si="10"/>
        <v>1961314.84</v>
      </c>
      <c r="G48" s="23">
        <f t="shared" si="10"/>
        <v>2682047.07</v>
      </c>
      <c r="H48" s="23">
        <f t="shared" si="10"/>
        <v>1484385.48</v>
      </c>
      <c r="I48" s="23">
        <f>SUM(I49:I55)</f>
        <v>571006.97</v>
      </c>
      <c r="J48" s="23">
        <f>SUM(J49:J55)</f>
        <v>828465.33</v>
      </c>
      <c r="K48" s="23">
        <f aca="true" t="shared" si="11" ref="K48:K56">SUM(B48:J48)</f>
        <v>15268113.350000001</v>
      </c>
    </row>
    <row r="49" spans="1:11" ht="17.25" customHeight="1">
      <c r="A49" s="35" t="s">
        <v>49</v>
      </c>
      <c r="B49" s="23">
        <f aca="true" t="shared" si="12" ref="B49:H49">ROUND(B30*B7,2)</f>
        <v>1444756.34</v>
      </c>
      <c r="C49" s="23">
        <f t="shared" si="12"/>
        <v>2218337.1</v>
      </c>
      <c r="D49" s="23">
        <f t="shared" si="12"/>
        <v>2603444.31</v>
      </c>
      <c r="E49" s="23">
        <f t="shared" si="12"/>
        <v>1469425.02</v>
      </c>
      <c r="F49" s="23">
        <f t="shared" si="12"/>
        <v>1961314.84</v>
      </c>
      <c r="G49" s="23">
        <f t="shared" si="12"/>
        <v>2682047.07</v>
      </c>
      <c r="H49" s="23">
        <f t="shared" si="12"/>
        <v>1475864.4</v>
      </c>
      <c r="I49" s="23">
        <f>ROUND(I30*I7,2)</f>
        <v>571006.97</v>
      </c>
      <c r="J49" s="23">
        <f>ROUND(J30*J7,2)</f>
        <v>828465.33</v>
      </c>
      <c r="K49" s="23">
        <f t="shared" si="11"/>
        <v>15254661.38</v>
      </c>
    </row>
    <row r="50" spans="1:11" ht="17.25" customHeight="1">
      <c r="A50" s="35" t="s">
        <v>50</v>
      </c>
      <c r="B50" s="19">
        <v>0</v>
      </c>
      <c r="C50" s="23">
        <f>ROUND(C31*C7,2)</f>
        <v>4930.89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4930.89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8521.08</v>
      </c>
      <c r="I53" s="32">
        <f>+I35</f>
        <v>0</v>
      </c>
      <c r="J53" s="32">
        <f>+J35</f>
        <v>0</v>
      </c>
      <c r="K53" s="23">
        <f t="shared" si="11"/>
        <v>8521.08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-266531.27999999997</v>
      </c>
      <c r="C60" s="36">
        <f t="shared" si="13"/>
        <v>-254478.55</v>
      </c>
      <c r="D60" s="36">
        <f t="shared" si="13"/>
        <v>-232200.86000000002</v>
      </c>
      <c r="E60" s="36">
        <f t="shared" si="13"/>
        <v>-260129.78</v>
      </c>
      <c r="F60" s="36">
        <f t="shared" si="13"/>
        <v>-297339.5</v>
      </c>
      <c r="G60" s="36">
        <f t="shared" si="13"/>
        <v>-344994.24</v>
      </c>
      <c r="H60" s="36">
        <f t="shared" si="13"/>
        <v>-194960.51</v>
      </c>
      <c r="I60" s="36">
        <f t="shared" si="13"/>
        <v>-76130.73000000001</v>
      </c>
      <c r="J60" s="36">
        <f t="shared" si="13"/>
        <v>-84232.15000000001</v>
      </c>
      <c r="K60" s="36">
        <f>SUM(B60:J60)</f>
        <v>-2010997.5999999999</v>
      </c>
    </row>
    <row r="61" spans="1:11" ht="18.75" customHeight="1">
      <c r="A61" s="16" t="s">
        <v>82</v>
      </c>
      <c r="B61" s="36">
        <f aca="true" t="shared" si="14" ref="B61:J61">B62+B63+B64+B65+B66+B67</f>
        <v>-228624.78999999998</v>
      </c>
      <c r="C61" s="36">
        <f t="shared" si="14"/>
        <v>-210536.43</v>
      </c>
      <c r="D61" s="36">
        <f t="shared" si="14"/>
        <v>-212260.35</v>
      </c>
      <c r="E61" s="36">
        <f t="shared" si="14"/>
        <v>-219080.53</v>
      </c>
      <c r="F61" s="36">
        <f t="shared" si="14"/>
        <v>-243996.26</v>
      </c>
      <c r="G61" s="36">
        <f t="shared" si="14"/>
        <v>-264961.01</v>
      </c>
      <c r="H61" s="36">
        <f t="shared" si="14"/>
        <v>-177906</v>
      </c>
      <c r="I61" s="36">
        <f t="shared" si="14"/>
        <v>-32214</v>
      </c>
      <c r="J61" s="36">
        <f t="shared" si="14"/>
        <v>-56514</v>
      </c>
      <c r="K61" s="36">
        <f aca="true" t="shared" si="15" ref="K61:K92">SUM(B61:J61)</f>
        <v>-1646093.3699999999</v>
      </c>
    </row>
    <row r="62" spans="1:11" ht="18.75" customHeight="1">
      <c r="A62" s="12" t="s">
        <v>83</v>
      </c>
      <c r="B62" s="36">
        <f>-ROUND(B9*$D$3,2)</f>
        <v>-143319</v>
      </c>
      <c r="C62" s="36">
        <f aca="true" t="shared" si="16" ref="C62:J62">-ROUND(C9*$D$3,2)</f>
        <v>-201867</v>
      </c>
      <c r="D62" s="36">
        <f t="shared" si="16"/>
        <v>-171435</v>
      </c>
      <c r="E62" s="36">
        <f t="shared" si="16"/>
        <v>-128160</v>
      </c>
      <c r="F62" s="36">
        <f t="shared" si="16"/>
        <v>-150837</v>
      </c>
      <c r="G62" s="36">
        <f t="shared" si="16"/>
        <v>-179796</v>
      </c>
      <c r="H62" s="36">
        <f t="shared" si="16"/>
        <v>-177882</v>
      </c>
      <c r="I62" s="36">
        <f t="shared" si="16"/>
        <v>-32214</v>
      </c>
      <c r="J62" s="36">
        <f t="shared" si="16"/>
        <v>-56514</v>
      </c>
      <c r="K62" s="36">
        <f t="shared" si="15"/>
        <v>-1242024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-720</v>
      </c>
      <c r="C64" s="36">
        <v>-159</v>
      </c>
      <c r="D64" s="36">
        <v>-231</v>
      </c>
      <c r="E64" s="36">
        <v>-438</v>
      </c>
      <c r="F64" s="36">
        <v>-492</v>
      </c>
      <c r="G64" s="36">
        <v>-351</v>
      </c>
      <c r="H64" s="19">
        <v>0</v>
      </c>
      <c r="I64" s="19">
        <v>0</v>
      </c>
      <c r="J64" s="19">
        <v>0</v>
      </c>
      <c r="K64" s="36">
        <f t="shared" si="15"/>
        <v>-2391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-84557.79</v>
      </c>
      <c r="C66" s="48">
        <v>-8510.43</v>
      </c>
      <c r="D66" s="48">
        <v>-40454.35</v>
      </c>
      <c r="E66" s="48">
        <v>-90454.53</v>
      </c>
      <c r="F66" s="48">
        <v>-92667.26</v>
      </c>
      <c r="G66" s="48">
        <v>-84814.01</v>
      </c>
      <c r="H66" s="48">
        <v>-24</v>
      </c>
      <c r="I66" s="19">
        <v>0</v>
      </c>
      <c r="J66" s="19">
        <v>0</v>
      </c>
      <c r="K66" s="36">
        <f t="shared" si="15"/>
        <v>-401482.37</v>
      </c>
    </row>
    <row r="67" spans="1:11" ht="18.75" customHeight="1">
      <c r="A67" s="12" t="s">
        <v>61</v>
      </c>
      <c r="B67" s="48">
        <v>-28</v>
      </c>
      <c r="C67" s="19">
        <v>0</v>
      </c>
      <c r="D67" s="48">
        <v>-140</v>
      </c>
      <c r="E67" s="48">
        <v>-28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-196</v>
      </c>
    </row>
    <row r="68" spans="1:11" ht="18.75" customHeight="1">
      <c r="A68" s="12" t="s">
        <v>87</v>
      </c>
      <c r="B68" s="36">
        <f aca="true" t="shared" si="17" ref="B68:J68">SUM(B69:B92)</f>
        <v>-37906.49</v>
      </c>
      <c r="C68" s="36">
        <f t="shared" si="17"/>
        <v>-43942.12000000001</v>
      </c>
      <c r="D68" s="36">
        <f t="shared" si="17"/>
        <v>-19940.510000000002</v>
      </c>
      <c r="E68" s="36">
        <f t="shared" si="17"/>
        <v>-41049.25</v>
      </c>
      <c r="F68" s="36">
        <f t="shared" si="17"/>
        <v>-53343.24</v>
      </c>
      <c r="G68" s="36">
        <f t="shared" si="17"/>
        <v>-80033.23000000001</v>
      </c>
      <c r="H68" s="36">
        <f t="shared" si="17"/>
        <v>-17054.510000000002</v>
      </c>
      <c r="I68" s="36">
        <f t="shared" si="17"/>
        <v>-43916.73</v>
      </c>
      <c r="J68" s="36">
        <f t="shared" si="17"/>
        <v>-26719.79</v>
      </c>
      <c r="K68" s="36">
        <f t="shared" si="15"/>
        <v>-363905.87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36">
        <v>-20000</v>
      </c>
      <c r="C77" s="36">
        <v>-22000</v>
      </c>
      <c r="D77" s="19">
        <v>0</v>
      </c>
      <c r="E77" s="36">
        <v>-14000</v>
      </c>
      <c r="F77" s="36">
        <v>-31000</v>
      </c>
      <c r="G77" s="36">
        <v>-47000</v>
      </c>
      <c r="H77" s="36">
        <v>-1000</v>
      </c>
      <c r="I77" s="19">
        <v>0</v>
      </c>
      <c r="J77" s="19">
        <v>0</v>
      </c>
      <c r="K77" s="49">
        <f t="shared" si="15"/>
        <v>-135000</v>
      </c>
    </row>
    <row r="78" spans="1:11" ht="18.75" customHeight="1">
      <c r="A78" s="12" t="s">
        <v>71</v>
      </c>
      <c r="B78" s="36">
        <v>-2025.83</v>
      </c>
      <c r="C78" s="36">
        <v>-2228.16</v>
      </c>
      <c r="D78" s="19">
        <v>0</v>
      </c>
      <c r="E78" s="36">
        <v>-993.4</v>
      </c>
      <c r="F78" s="36">
        <v>-2925.86</v>
      </c>
      <c r="G78" s="36">
        <v>-3993.78</v>
      </c>
      <c r="H78" s="36">
        <v>-102.59</v>
      </c>
      <c r="I78" s="19">
        <v>0</v>
      </c>
      <c r="J78" s="19">
        <v>0</v>
      </c>
      <c r="K78" s="49">
        <f t="shared" si="15"/>
        <v>-12269.62</v>
      </c>
    </row>
    <row r="79" spans="1:11" ht="18.75" customHeight="1">
      <c r="A79" s="12" t="s">
        <v>72</v>
      </c>
      <c r="B79" s="36">
        <v>-2412.92</v>
      </c>
      <c r="C79" s="19">
        <v>0</v>
      </c>
      <c r="D79" s="36">
        <v>-337</v>
      </c>
      <c r="E79" s="36">
        <v>-721.18</v>
      </c>
      <c r="F79" s="36">
        <v>-1213.2</v>
      </c>
      <c r="G79" s="36">
        <v>-1880.46</v>
      </c>
      <c r="H79" s="36">
        <v>-2662.3</v>
      </c>
      <c r="I79" s="19">
        <v>0</v>
      </c>
      <c r="J79" s="36">
        <v>-2022</v>
      </c>
      <c r="K79" s="49">
        <f t="shared" si="15"/>
        <v>-11249.060000000001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-12373.86</v>
      </c>
      <c r="F92" s="19">
        <v>0</v>
      </c>
      <c r="G92" s="19">
        <v>0</v>
      </c>
      <c r="H92" s="19">
        <v>0</v>
      </c>
      <c r="I92" s="49">
        <v>-7194.69</v>
      </c>
      <c r="J92" s="49">
        <v>-15066.23</v>
      </c>
      <c r="K92" s="49">
        <f t="shared" si="15"/>
        <v>-34634.78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1195364.57</v>
      </c>
      <c r="C97" s="24">
        <f t="shared" si="19"/>
        <v>1991387.6800000002</v>
      </c>
      <c r="D97" s="24">
        <f t="shared" si="19"/>
        <v>2394119.22</v>
      </c>
      <c r="E97" s="24">
        <f t="shared" si="19"/>
        <v>1230697.29</v>
      </c>
      <c r="F97" s="24">
        <f t="shared" si="19"/>
        <v>1684756.03</v>
      </c>
      <c r="G97" s="24">
        <f t="shared" si="19"/>
        <v>2365183.4699999997</v>
      </c>
      <c r="H97" s="24">
        <f t="shared" si="19"/>
        <v>1307468.46</v>
      </c>
      <c r="I97" s="24">
        <f>+I98+I99</f>
        <v>494876.24</v>
      </c>
      <c r="J97" s="24">
        <f>+J98+J99</f>
        <v>757456.6</v>
      </c>
      <c r="K97" s="49">
        <f t="shared" si="18"/>
        <v>13421309.560000002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1178225.06</v>
      </c>
      <c r="C98" s="24">
        <f t="shared" si="20"/>
        <v>1968789.4400000002</v>
      </c>
      <c r="D98" s="24">
        <f t="shared" si="20"/>
        <v>2371243.45</v>
      </c>
      <c r="E98" s="24">
        <f t="shared" si="20"/>
        <v>1209295.24</v>
      </c>
      <c r="F98" s="24">
        <f t="shared" si="20"/>
        <v>1663975.34</v>
      </c>
      <c r="G98" s="24">
        <f t="shared" si="20"/>
        <v>2337052.8299999996</v>
      </c>
      <c r="H98" s="24">
        <f t="shared" si="20"/>
        <v>1289424.97</v>
      </c>
      <c r="I98" s="24">
        <f t="shared" si="20"/>
        <v>494876.24</v>
      </c>
      <c r="J98" s="24">
        <f t="shared" si="20"/>
        <v>745231.5399999999</v>
      </c>
      <c r="K98" s="49">
        <f t="shared" si="18"/>
        <v>13258114.110000001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13421309.57</v>
      </c>
      <c r="L105" s="55"/>
    </row>
    <row r="106" spans="1:11" ht="18.75" customHeight="1">
      <c r="A106" s="26" t="s">
        <v>78</v>
      </c>
      <c r="B106" s="27">
        <v>152328.86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152328.86</v>
      </c>
    </row>
    <row r="107" spans="1:11" ht="18.75" customHeight="1">
      <c r="A107" s="26" t="s">
        <v>79</v>
      </c>
      <c r="B107" s="27">
        <v>1043035.71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1043035.71</v>
      </c>
    </row>
    <row r="108" spans="1:11" ht="18.75" customHeight="1">
      <c r="A108" s="26" t="s">
        <v>80</v>
      </c>
      <c r="B108" s="41">
        <v>0</v>
      </c>
      <c r="C108" s="27">
        <f>+C97</f>
        <v>1991387.6800000002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1991387.6800000002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2394119.22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2394119.22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1230697.29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1230697.29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330647.41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330647.41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606253.43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606253.43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747855.2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747855.2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657994</v>
      </c>
      <c r="H115" s="41">
        <v>0</v>
      </c>
      <c r="I115" s="41">
        <v>0</v>
      </c>
      <c r="J115" s="41">
        <v>0</v>
      </c>
      <c r="K115" s="42">
        <f t="shared" si="22"/>
        <v>657994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55459.15</v>
      </c>
      <c r="H116" s="41">
        <v>0</v>
      </c>
      <c r="I116" s="41">
        <v>0</v>
      </c>
      <c r="J116" s="41">
        <v>0</v>
      </c>
      <c r="K116" s="42">
        <f t="shared" si="22"/>
        <v>55459.15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390138.61</v>
      </c>
      <c r="H117" s="41">
        <v>0</v>
      </c>
      <c r="I117" s="41">
        <v>0</v>
      </c>
      <c r="J117" s="41">
        <v>0</v>
      </c>
      <c r="K117" s="42">
        <f t="shared" si="22"/>
        <v>390138.61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351536.33</v>
      </c>
      <c r="H118" s="41">
        <v>0</v>
      </c>
      <c r="I118" s="41">
        <v>0</v>
      </c>
      <c r="J118" s="41">
        <v>0</v>
      </c>
      <c r="K118" s="42">
        <f t="shared" si="22"/>
        <v>351536.33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910055.38</v>
      </c>
      <c r="H119" s="41">
        <v>0</v>
      </c>
      <c r="I119" s="41">
        <v>0</v>
      </c>
      <c r="J119" s="41">
        <v>0</v>
      </c>
      <c r="K119" s="42">
        <f t="shared" si="22"/>
        <v>910055.38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464344.51</v>
      </c>
      <c r="I120" s="41">
        <v>0</v>
      </c>
      <c r="J120" s="41">
        <v>0</v>
      </c>
      <c r="K120" s="42">
        <f t="shared" si="22"/>
        <v>464344.51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843123.95</v>
      </c>
      <c r="I121" s="41">
        <v>0</v>
      </c>
      <c r="J121" s="41">
        <v>0</v>
      </c>
      <c r="K121" s="42">
        <f t="shared" si="22"/>
        <v>843123.95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494876.24</v>
      </c>
      <c r="J122" s="41">
        <v>0</v>
      </c>
      <c r="K122" s="42">
        <f t="shared" si="22"/>
        <v>494876.24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757456.6</v>
      </c>
      <c r="K123" s="45">
        <f t="shared" si="22"/>
        <v>757456.6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2014-10-01T19:25:56Z</dcterms:modified>
  <cp:category/>
  <cp:version/>
  <cp:contentType/>
  <cp:contentStatus/>
</cp:coreProperties>
</file>