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<sst xmlns="http://schemas.openxmlformats.org/spreadsheetml/2006/main" count="127" uniqueCount="127">
  <si>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</si>
  <si>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</si>
  <si>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</si>
  <si>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</si>
  <si>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</si>
  <si>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</si>
  <si>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</si>
  <si>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</si>
  <si>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</si>
  <si>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</si>
  <si>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</si>
  <si>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</si>
  <si>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</si>
  <si>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</si>
  <si>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</si>
  <si>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</si>
  <si>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</si>
  <si>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</si>
  <si>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</si>
  <si>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</si>
  <si>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</si>
  <si>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</si>
  <si>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</si>
  <si>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</si>
  <si>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</si>
  <si>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</si>
  <si>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</si>
  <si>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</si>
  <si>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</si>
  <si>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</si>
  <si>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</si>
  <si>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</si>
  <si>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</si>
  <si>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</si>
  <si>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</si>
  <si>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</si>
  <si>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</si>
  <si>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</si>
  <si>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</si>
  <si>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</si>
  <si>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</si>
  <si>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</si>
  <si>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</si>
  <si>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</si>
  <si>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</si>
  <si>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</si>
  <si>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</si>
  <si>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</si>
  <si>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</si>
  <si>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</si>
  <si>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</si>
  <si>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</si>
  <si>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</si>
  <si>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</si>
  <si>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</si>
  <si>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</si>
  <si>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</si>
  <si>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</si>
  <si>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</si>
  <si>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</si>
  <si>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</si>
  <si>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</si>
  <si>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</si>
  <si>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</si>
  <si>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</si>
  <si>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</si>
  <si>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</si>
  <si>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</si>
  <si>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</si>
  <si>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</si>
  <si>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</si>
  <si>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</si>
  <si>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</si>
  <si>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</si>
  <si>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</si>
  <si>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</si>
  <si>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</si>
  <si>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</si>
  <si>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</si>
  <si>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</si>
  <si>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</si>
  <si>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</si>
  <si>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</si>
  <si>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</si>
  <si>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</si>
  <si>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</si>
  <si>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</si>
  <si>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</si>
  <si>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</si>
  <si>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</si>
  <si>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</si>
  <si>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</si>
  <si>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</si>
  <si>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</si>
  <si>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</si>
  <si>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</si>
  <si>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</si>
  <si>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</si>
  <si>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</si>
  <si>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</si>
  <si>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</si>
  <si>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</si>
  <si>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</si>
  <si>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</si>
  <si>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</si>
  <si>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</si>
  <si>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</si>
  <si>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</si>
  <si>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</si>
  <si>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</si>
  <si>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</si>
  <si>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</si>
  <si>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</si>
  <si>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</si>
  <si>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</si>
  <si>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</si>
  <si>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</si>
  <si>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</si>
  <si>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</si>
  <si>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</si>
  <si>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</si>
  <si>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</si>
  <si>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</si>
  <si>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</si>
  <si>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</si>
  <si>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</si>
  <si>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24/09/14 - VENCIMENTO 01/10/14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</si>
</sst>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604747</v>
      </c>
      <c r="C7" s="9">
        <f t="shared" si="0"/>
        <v>814420</v>
      </c>
      <c r="D7" s="9">
        <f t="shared" si="0"/>
        <v>832920</v>
      </c>
      <c r="E7" s="9">
        <f t="shared" si="0"/>
        <v>562564</v>
      </c>
      <c r="F7" s="9">
        <f t="shared" si="0"/>
        <v>769499</v>
      </c>
      <c r="G7" s="9">
        <f t="shared" si="0"/>
        <v>1225932</v>
      </c>
      <c r="H7" s="9">
        <f t="shared" si="0"/>
        <v>582379</v>
      </c>
      <c r="I7" s="9">
        <f t="shared" si="0"/>
        <v>128780</v>
      </c>
      <c r="J7" s="9">
        <f t="shared" si="0"/>
        <v>316012</v>
      </c>
      <c r="K7" s="9">
        <f t="shared" si="0"/>
        <v>5837253</v>
      </c>
      <c r="L7" s="53"/>
    </row>
    <row r="8" spans="1:11" ht="17.25" customHeight="1">
      <c r="A8" s="10" t="s">
        <v>121</v>
      </c>
      <c r="B8" s="11">
        <f>B9+B12+B16</f>
        <v>361356</v>
      </c>
      <c r="C8" s="11">
        <f aca="true" t="shared" si="1" ref="C8:J8">C9+C12+C16</f>
        <v>495209</v>
      </c>
      <c r="D8" s="11">
        <f t="shared" si="1"/>
        <v>474850</v>
      </c>
      <c r="E8" s="11">
        <f t="shared" si="1"/>
        <v>334754</v>
      </c>
      <c r="F8" s="11">
        <f t="shared" si="1"/>
        <v>433302</v>
      </c>
      <c r="G8" s="11">
        <f t="shared" si="1"/>
        <v>670950</v>
      </c>
      <c r="H8" s="11">
        <f t="shared" si="1"/>
        <v>359792</v>
      </c>
      <c r="I8" s="11">
        <f t="shared" si="1"/>
        <v>69587</v>
      </c>
      <c r="J8" s="11">
        <f t="shared" si="1"/>
        <v>177816</v>
      </c>
      <c r="K8" s="11">
        <f>SUM(B8:J8)</f>
        <v>3377616</v>
      </c>
    </row>
    <row r="9" spans="1:11" ht="17.25" customHeight="1">
      <c r="A9" s="15" t="s">
        <v>17</v>
      </c>
      <c r="B9" s="13">
        <f>+B10+B11</f>
        <v>47349</v>
      </c>
      <c r="C9" s="13">
        <f aca="true" t="shared" si="2" ref="C9:J9">+C10+C11</f>
        <v>66886</v>
      </c>
      <c r="D9" s="13">
        <f t="shared" si="2"/>
        <v>57755</v>
      </c>
      <c r="E9" s="13">
        <f t="shared" si="2"/>
        <v>42827</v>
      </c>
      <c r="F9" s="13">
        <f t="shared" si="2"/>
        <v>49586</v>
      </c>
      <c r="G9" s="13">
        <f t="shared" si="2"/>
        <v>59758</v>
      </c>
      <c r="H9" s="13">
        <f t="shared" si="2"/>
        <v>58184</v>
      </c>
      <c r="I9" s="13">
        <f t="shared" si="2"/>
        <v>10646</v>
      </c>
      <c r="J9" s="13">
        <f t="shared" si="2"/>
        <v>19226</v>
      </c>
      <c r="K9" s="11">
        <f>SUM(B9:J9)</f>
        <v>412217</v>
      </c>
    </row>
    <row r="10" spans="1:11" ht="17.25" customHeight="1">
      <c r="A10" s="30" t="s">
        <v>18</v>
      </c>
      <c r="B10" s="13">
        <v>47349</v>
      </c>
      <c r="C10" s="13">
        <v>66886</v>
      </c>
      <c r="D10" s="13">
        <v>57755</v>
      </c>
      <c r="E10" s="13">
        <v>42827</v>
      </c>
      <c r="F10" s="13">
        <v>49586</v>
      </c>
      <c r="G10" s="13">
        <v>59758</v>
      </c>
      <c r="H10" s="13">
        <v>58184</v>
      </c>
      <c r="I10" s="13">
        <v>10646</v>
      </c>
      <c r="J10" s="13">
        <v>19226</v>
      </c>
      <c r="K10" s="11">
        <f>SUM(B10:J10)</f>
        <v>412217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302505</v>
      </c>
      <c r="C12" s="17">
        <f t="shared" si="3"/>
        <v>411481</v>
      </c>
      <c r="D12" s="17">
        <f t="shared" si="3"/>
        <v>402589</v>
      </c>
      <c r="E12" s="17">
        <f t="shared" si="3"/>
        <v>281856</v>
      </c>
      <c r="F12" s="17">
        <f t="shared" si="3"/>
        <v>369851</v>
      </c>
      <c r="G12" s="17">
        <f t="shared" si="3"/>
        <v>589441</v>
      </c>
      <c r="H12" s="17">
        <f t="shared" si="3"/>
        <v>290871</v>
      </c>
      <c r="I12" s="17">
        <f t="shared" si="3"/>
        <v>56228</v>
      </c>
      <c r="J12" s="17">
        <f t="shared" si="3"/>
        <v>153011</v>
      </c>
      <c r="K12" s="11">
        <f aca="true" t="shared" si="4" ref="K12:K27">SUM(B12:J12)</f>
        <v>2857833</v>
      </c>
    </row>
    <row r="13" spans="1:13" ht="17.25" customHeight="1">
      <c r="A13" s="14" t="s">
        <v>20</v>
      </c>
      <c r="B13" s="13">
        <v>139545</v>
      </c>
      <c r="C13" s="13">
        <v>199483</v>
      </c>
      <c r="D13" s="13">
        <v>200746</v>
      </c>
      <c r="E13" s="13">
        <v>138806</v>
      </c>
      <c r="F13" s="13">
        <v>181171</v>
      </c>
      <c r="G13" s="13">
        <v>279112</v>
      </c>
      <c r="H13" s="13">
        <v>131892</v>
      </c>
      <c r="I13" s="13">
        <v>29378</v>
      </c>
      <c r="J13" s="13">
        <v>76511</v>
      </c>
      <c r="K13" s="11">
        <f t="shared" si="4"/>
        <v>1376644</v>
      </c>
      <c r="L13" s="53"/>
      <c r="M13" s="54"/>
    </row>
    <row r="14" spans="1:12" ht="17.25" customHeight="1">
      <c r="A14" s="14" t="s">
        <v>21</v>
      </c>
      <c r="B14" s="13">
        <v>125197</v>
      </c>
      <c r="C14" s="13">
        <v>157091</v>
      </c>
      <c r="D14" s="13">
        <v>150515</v>
      </c>
      <c r="E14" s="13">
        <v>110512</v>
      </c>
      <c r="F14" s="13">
        <v>146066</v>
      </c>
      <c r="G14" s="13">
        <v>253328</v>
      </c>
      <c r="H14" s="13">
        <v>121861</v>
      </c>
      <c r="I14" s="13">
        <v>18915</v>
      </c>
      <c r="J14" s="13">
        <v>57293</v>
      </c>
      <c r="K14" s="11">
        <f t="shared" si="4"/>
        <v>1140778</v>
      </c>
      <c r="L14" s="53"/>
    </row>
    <row r="15" spans="1:11" ht="17.25" customHeight="1">
      <c r="A15" s="14" t="s">
        <v>22</v>
      </c>
      <c r="B15" s="13">
        <v>37763</v>
      </c>
      <c r="C15" s="13">
        <v>54907</v>
      </c>
      <c r="D15" s="13">
        <v>51328</v>
      </c>
      <c r="E15" s="13">
        <v>32538</v>
      </c>
      <c r="F15" s="13">
        <v>42614</v>
      </c>
      <c r="G15" s="13">
        <v>57001</v>
      </c>
      <c r="H15" s="13">
        <v>37118</v>
      </c>
      <c r="I15" s="13">
        <v>7935</v>
      </c>
      <c r="J15" s="13">
        <v>19207</v>
      </c>
      <c r="K15" s="11">
        <f t="shared" si="4"/>
        <v>340411</v>
      </c>
    </row>
    <row r="16" spans="1:11" ht="17.25" customHeight="1">
      <c r="A16" s="15" t="s">
        <v>117</v>
      </c>
      <c r="B16" s="13">
        <f>B17+B18+B19</f>
        <v>11502</v>
      </c>
      <c r="C16" s="13">
        <f aca="true" t="shared" si="5" ref="C16:J16">C17+C18+C19</f>
        <v>16842</v>
      </c>
      <c r="D16" s="13">
        <f t="shared" si="5"/>
        <v>14506</v>
      </c>
      <c r="E16" s="13">
        <f t="shared" si="5"/>
        <v>10071</v>
      </c>
      <c r="F16" s="13">
        <f t="shared" si="5"/>
        <v>13865</v>
      </c>
      <c r="G16" s="13">
        <f t="shared" si="5"/>
        <v>21751</v>
      </c>
      <c r="H16" s="13">
        <f t="shared" si="5"/>
        <v>10737</v>
      </c>
      <c r="I16" s="13">
        <f t="shared" si="5"/>
        <v>2713</v>
      </c>
      <c r="J16" s="13">
        <f t="shared" si="5"/>
        <v>5579</v>
      </c>
      <c r="K16" s="11">
        <f t="shared" si="4"/>
        <v>107566</v>
      </c>
    </row>
    <row r="17" spans="1:11" ht="17.25" customHeight="1">
      <c r="A17" s="14" t="s">
        <v>118</v>
      </c>
      <c r="B17" s="13">
        <v>4412</v>
      </c>
      <c r="C17" s="13">
        <v>6449</v>
      </c>
      <c r="D17" s="13">
        <v>5440</v>
      </c>
      <c r="E17" s="13">
        <v>4148</v>
      </c>
      <c r="F17" s="13">
        <v>5484</v>
      </c>
      <c r="G17" s="13">
        <v>9207</v>
      </c>
      <c r="H17" s="13">
        <v>4738</v>
      </c>
      <c r="I17" s="13">
        <v>1105</v>
      </c>
      <c r="J17" s="13">
        <v>2152</v>
      </c>
      <c r="K17" s="11">
        <f t="shared" si="4"/>
        <v>43135</v>
      </c>
    </row>
    <row r="18" spans="1:11" ht="17.25" customHeight="1">
      <c r="A18" s="14" t="s">
        <v>119</v>
      </c>
      <c r="B18" s="13">
        <v>276</v>
      </c>
      <c r="C18" s="13">
        <v>485</v>
      </c>
      <c r="D18" s="13">
        <v>430</v>
      </c>
      <c r="E18" s="13">
        <v>341</v>
      </c>
      <c r="F18" s="13">
        <v>444</v>
      </c>
      <c r="G18" s="13">
        <v>807</v>
      </c>
      <c r="H18" s="13">
        <v>356</v>
      </c>
      <c r="I18" s="13">
        <v>102</v>
      </c>
      <c r="J18" s="13">
        <v>177</v>
      </c>
      <c r="K18" s="11">
        <f t="shared" si="4"/>
        <v>3418</v>
      </c>
    </row>
    <row r="19" spans="1:11" ht="17.25" customHeight="1">
      <c r="A19" s="14" t="s">
        <v>120</v>
      </c>
      <c r="B19" s="13">
        <v>6814</v>
      </c>
      <c r="C19" s="13">
        <v>9908</v>
      </c>
      <c r="D19" s="13">
        <v>8636</v>
      </c>
      <c r="E19" s="13">
        <v>5582</v>
      </c>
      <c r="F19" s="13">
        <v>7937</v>
      </c>
      <c r="G19" s="13">
        <v>11737</v>
      </c>
      <c r="H19" s="13">
        <v>5643</v>
      </c>
      <c r="I19" s="13">
        <v>1506</v>
      </c>
      <c r="J19" s="13">
        <v>3250</v>
      </c>
      <c r="K19" s="11">
        <f t="shared" si="4"/>
        <v>61013</v>
      </c>
    </row>
    <row r="20" spans="1:11" ht="17.25" customHeight="1">
      <c r="A20" s="16" t="s">
        <v>23</v>
      </c>
      <c r="B20" s="11">
        <f>+B21+B22+B23</f>
        <v>194021</v>
      </c>
      <c r="C20" s="11">
        <f aca="true" t="shared" si="6" ref="C20:J20">+C21+C22+C23</f>
        <v>239616</v>
      </c>
      <c r="D20" s="11">
        <f t="shared" si="6"/>
        <v>266615</v>
      </c>
      <c r="E20" s="11">
        <f t="shared" si="6"/>
        <v>171629</v>
      </c>
      <c r="F20" s="11">
        <f t="shared" si="6"/>
        <v>268008</v>
      </c>
      <c r="G20" s="11">
        <f t="shared" si="6"/>
        <v>475394</v>
      </c>
      <c r="H20" s="11">
        <f t="shared" si="6"/>
        <v>174157</v>
      </c>
      <c r="I20" s="11">
        <f t="shared" si="6"/>
        <v>42252</v>
      </c>
      <c r="J20" s="11">
        <f t="shared" si="6"/>
        <v>97900</v>
      </c>
      <c r="K20" s="11">
        <f t="shared" si="4"/>
        <v>1929592</v>
      </c>
    </row>
    <row r="21" spans="1:12" ht="17.25" customHeight="1">
      <c r="A21" s="12" t="s">
        <v>24</v>
      </c>
      <c r="B21" s="13">
        <v>103774</v>
      </c>
      <c r="C21" s="13">
        <v>138786</v>
      </c>
      <c r="D21" s="13">
        <v>154377</v>
      </c>
      <c r="E21" s="13">
        <v>99409</v>
      </c>
      <c r="F21" s="13">
        <v>151458</v>
      </c>
      <c r="G21" s="13">
        <v>252867</v>
      </c>
      <c r="H21" s="13">
        <v>98251</v>
      </c>
      <c r="I21" s="13">
        <v>25478</v>
      </c>
      <c r="J21" s="13">
        <v>55793</v>
      </c>
      <c r="K21" s="11">
        <f t="shared" si="4"/>
        <v>1080193</v>
      </c>
      <c r="L21" s="53"/>
    </row>
    <row r="22" spans="1:12" ht="17.25" customHeight="1">
      <c r="A22" s="12" t="s">
        <v>25</v>
      </c>
      <c r="B22" s="13">
        <v>70745</v>
      </c>
      <c r="C22" s="13">
        <v>76306</v>
      </c>
      <c r="D22" s="13">
        <v>84976</v>
      </c>
      <c r="E22" s="13">
        <v>57306</v>
      </c>
      <c r="F22" s="13">
        <v>92720</v>
      </c>
      <c r="G22" s="13">
        <v>184880</v>
      </c>
      <c r="H22" s="13">
        <v>59304</v>
      </c>
      <c r="I22" s="13">
        <v>12519</v>
      </c>
      <c r="J22" s="13">
        <v>31667</v>
      </c>
      <c r="K22" s="11">
        <f t="shared" si="4"/>
        <v>670423</v>
      </c>
      <c r="L22" s="53"/>
    </row>
    <row r="23" spans="1:11" ht="17.25" customHeight="1">
      <c r="A23" s="12" t="s">
        <v>26</v>
      </c>
      <c r="B23" s="13">
        <v>19502</v>
      </c>
      <c r="C23" s="13">
        <v>24524</v>
      </c>
      <c r="D23" s="13">
        <v>27262</v>
      </c>
      <c r="E23" s="13">
        <v>14914</v>
      </c>
      <c r="F23" s="13">
        <v>23830</v>
      </c>
      <c r="G23" s="13">
        <v>37647</v>
      </c>
      <c r="H23" s="13">
        <v>16602</v>
      </c>
      <c r="I23" s="13">
        <v>4255</v>
      </c>
      <c r="J23" s="13">
        <v>10440</v>
      </c>
      <c r="K23" s="11">
        <f t="shared" si="4"/>
        <v>178976</v>
      </c>
    </row>
    <row r="24" spans="1:11" ht="17.25" customHeight="1">
      <c r="A24" s="16" t="s">
        <v>27</v>
      </c>
      <c r="B24" s="13">
        <v>49370</v>
      </c>
      <c r="C24" s="13">
        <v>79595</v>
      </c>
      <c r="D24" s="13">
        <v>91455</v>
      </c>
      <c r="E24" s="13">
        <v>56181</v>
      </c>
      <c r="F24" s="13">
        <v>68189</v>
      </c>
      <c r="G24" s="13">
        <v>79588</v>
      </c>
      <c r="H24" s="13">
        <v>40289</v>
      </c>
      <c r="I24" s="13">
        <v>16941</v>
      </c>
      <c r="J24" s="13">
        <v>40296</v>
      </c>
      <c r="K24" s="11">
        <f t="shared" si="4"/>
        <v>521904</v>
      </c>
    </row>
    <row r="25" spans="1:12" ht="17.25" customHeight="1">
      <c r="A25" s="12" t="s">
        <v>28</v>
      </c>
      <c r="B25" s="13">
        <v>31597</v>
      </c>
      <c r="C25" s="13">
        <v>50941</v>
      </c>
      <c r="D25" s="13">
        <v>58531</v>
      </c>
      <c r="E25" s="13">
        <v>35956</v>
      </c>
      <c r="F25" s="13">
        <v>43641</v>
      </c>
      <c r="G25" s="13">
        <v>50936</v>
      </c>
      <c r="H25" s="13">
        <v>25785</v>
      </c>
      <c r="I25" s="13">
        <v>10842</v>
      </c>
      <c r="J25" s="13">
        <v>25789</v>
      </c>
      <c r="K25" s="11">
        <f t="shared" si="4"/>
        <v>334018</v>
      </c>
      <c r="L25" s="53"/>
    </row>
    <row r="26" spans="1:12" ht="17.25" customHeight="1">
      <c r="A26" s="12" t="s">
        <v>29</v>
      </c>
      <c r="B26" s="13">
        <v>17773</v>
      </c>
      <c r="C26" s="13">
        <v>28654</v>
      </c>
      <c r="D26" s="13">
        <v>32924</v>
      </c>
      <c r="E26" s="13">
        <v>20225</v>
      </c>
      <c r="F26" s="13">
        <v>24548</v>
      </c>
      <c r="G26" s="13">
        <v>28652</v>
      </c>
      <c r="H26" s="13">
        <v>14504</v>
      </c>
      <c r="I26" s="13">
        <v>6099</v>
      </c>
      <c r="J26" s="13">
        <v>14507</v>
      </c>
      <c r="K26" s="11">
        <f t="shared" si="4"/>
        <v>187886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8141</v>
      </c>
      <c r="I27" s="11">
        <v>0</v>
      </c>
      <c r="J27" s="11">
        <v>0</v>
      </c>
      <c r="K27" s="11">
        <f t="shared" si="4"/>
        <v>8141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8162.65</v>
      </c>
      <c r="I35" s="19">
        <v>0</v>
      </c>
      <c r="J35" s="19">
        <v>0</v>
      </c>
      <c r="K35" s="23">
        <f>SUM(B35:J35)</f>
        <v>8162.65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1476817.34</v>
      </c>
      <c r="C47" s="22">
        <f aca="true" t="shared" si="9" ref="C47:H47">+C48+C56</f>
        <v>2264782.8300000005</v>
      </c>
      <c r="D47" s="22">
        <f t="shared" si="9"/>
        <v>2627999.65</v>
      </c>
      <c r="E47" s="22">
        <f t="shared" si="9"/>
        <v>1504320.75</v>
      </c>
      <c r="F47" s="22">
        <f t="shared" si="9"/>
        <v>1989928.63</v>
      </c>
      <c r="G47" s="22">
        <f t="shared" si="9"/>
        <v>2726897.3400000003</v>
      </c>
      <c r="H47" s="22">
        <f t="shared" si="9"/>
        <v>1496247.21</v>
      </c>
      <c r="I47" s="22">
        <f>+I48+I56</f>
        <v>577024.55</v>
      </c>
      <c r="J47" s="22">
        <f>+J48+J56</f>
        <v>852772.5</v>
      </c>
      <c r="K47" s="22">
        <f>SUM(B47:J47)</f>
        <v>15516790.8</v>
      </c>
    </row>
    <row r="48" spans="1:11" ht="17.25" customHeight="1">
      <c r="A48" s="16" t="s">
        <v>48</v>
      </c>
      <c r="B48" s="23">
        <f>SUM(B49:B55)</f>
        <v>1459677.83</v>
      </c>
      <c r="C48" s="23">
        <f aca="true" t="shared" si="10" ref="C48:H48">SUM(C49:C55)</f>
        <v>2242184.5900000003</v>
      </c>
      <c r="D48" s="23">
        <f t="shared" si="10"/>
        <v>2605123.88</v>
      </c>
      <c r="E48" s="23">
        <f t="shared" si="10"/>
        <v>1482918.7</v>
      </c>
      <c r="F48" s="23">
        <f t="shared" si="10"/>
        <v>1969147.94</v>
      </c>
      <c r="G48" s="23">
        <f t="shared" si="10"/>
        <v>2698766.7</v>
      </c>
      <c r="H48" s="23">
        <f t="shared" si="10"/>
        <v>1478203.72</v>
      </c>
      <c r="I48" s="23">
        <f>SUM(I49:I55)</f>
        <v>577024.55</v>
      </c>
      <c r="J48" s="23">
        <f>SUM(J49:J55)</f>
        <v>839549.08</v>
      </c>
      <c r="K48" s="23">
        <f aca="true" t="shared" si="11" ref="K48:K56">SUM(B48:J48)</f>
        <v>15352596.990000002</v>
      </c>
    </row>
    <row r="49" spans="1:11" ht="17.25" customHeight="1">
      <c r="A49" s="35" t="s">
        <v>49</v>
      </c>
      <c r="B49" s="23">
        <f aca="true" t="shared" si="12" ref="B49:H49">ROUND(B30*B7,2)</f>
        <v>1459677.83</v>
      </c>
      <c r="C49" s="23">
        <f t="shared" si="12"/>
        <v>2237211.74</v>
      </c>
      <c r="D49" s="23">
        <f t="shared" si="12"/>
        <v>2605123.88</v>
      </c>
      <c r="E49" s="23">
        <f t="shared" si="12"/>
        <v>1482918.7</v>
      </c>
      <c r="F49" s="23">
        <f t="shared" si="12"/>
        <v>1969147.94</v>
      </c>
      <c r="G49" s="23">
        <f t="shared" si="12"/>
        <v>2698766.7</v>
      </c>
      <c r="H49" s="23">
        <f t="shared" si="12"/>
        <v>1470041.07</v>
      </c>
      <c r="I49" s="23">
        <f>ROUND(I30*I7,2)</f>
        <v>577024.55</v>
      </c>
      <c r="J49" s="23">
        <f>ROUND(J30*J7,2)</f>
        <v>839549.08</v>
      </c>
      <c r="K49" s="23">
        <f t="shared" si="11"/>
        <v>15339461.49</v>
      </c>
    </row>
    <row r="50" spans="1:11" ht="17.25" customHeight="1">
      <c r="A50" s="35" t="s">
        <v>50</v>
      </c>
      <c r="B50" s="19">
        <v>0</v>
      </c>
      <c r="C50" s="23">
        <f>ROUND(C31*C7,2)</f>
        <v>4972.85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4972.85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8162.65</v>
      </c>
      <c r="I53" s="32">
        <f>+I35</f>
        <v>0</v>
      </c>
      <c r="J53" s="32">
        <f>+J35</f>
        <v>0</v>
      </c>
      <c r="K53" s="23">
        <f t="shared" si="11"/>
        <v>8162.65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18043.49</v>
      </c>
      <c r="I56" s="19">
        <v>0</v>
      </c>
      <c r="J56" s="37">
        <v>13223.42</v>
      </c>
      <c r="K56" s="37">
        <f t="shared" si="11"/>
        <v>164193.81000000003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-234913.71999999997</v>
      </c>
      <c r="C60" s="36">
        <f t="shared" si="13"/>
        <v>-226885.1</v>
      </c>
      <c r="D60" s="36">
        <f t="shared" si="13"/>
        <v>-220498.68</v>
      </c>
      <c r="E60" s="36">
        <f t="shared" si="13"/>
        <v>-271653.05</v>
      </c>
      <c r="F60" s="36">
        <f t="shared" si="13"/>
        <v>-246427.97999999998</v>
      </c>
      <c r="G60" s="36">
        <f t="shared" si="13"/>
        <v>-279480.33</v>
      </c>
      <c r="H60" s="36">
        <f t="shared" si="13"/>
        <v>-187841.62</v>
      </c>
      <c r="I60" s="36">
        <f t="shared" si="13"/>
        <v>-75930.55</v>
      </c>
      <c r="J60" s="36">
        <f t="shared" si="13"/>
        <v>1236427.45</v>
      </c>
      <c r="K60" s="36">
        <f>SUM(B60:J60)</f>
        <v>-507203.5800000001</v>
      </c>
    </row>
    <row r="61" spans="1:11" ht="18.75" customHeight="1">
      <c r="A61" s="16" t="s">
        <v>82</v>
      </c>
      <c r="B61" s="36">
        <f aca="true" t="shared" si="14" ref="B61:J61">B62+B63+B64+B65+B66+B67</f>
        <v>-221445.97999999998</v>
      </c>
      <c r="C61" s="36">
        <f t="shared" si="14"/>
        <v>-207171.14</v>
      </c>
      <c r="D61" s="36">
        <f t="shared" si="14"/>
        <v>-200895.16999999998</v>
      </c>
      <c r="E61" s="36">
        <f t="shared" si="14"/>
        <v>-233591.22</v>
      </c>
      <c r="F61" s="36">
        <f t="shared" si="14"/>
        <v>-228223.8</v>
      </c>
      <c r="G61" s="36">
        <f t="shared" si="14"/>
        <v>-252321.34</v>
      </c>
      <c r="H61" s="36">
        <f t="shared" si="14"/>
        <v>-174552</v>
      </c>
      <c r="I61" s="36">
        <f t="shared" si="14"/>
        <v>-31938</v>
      </c>
      <c r="J61" s="36">
        <f t="shared" si="14"/>
        <v>-57678</v>
      </c>
      <c r="K61" s="36">
        <f aca="true" t="shared" si="15" ref="K61:K92">SUM(B61:J61)</f>
        <v>-1607816.6500000001</v>
      </c>
    </row>
    <row r="62" spans="1:11" ht="18.75" customHeight="1">
      <c r="A62" s="12" t="s">
        <v>83</v>
      </c>
      <c r="B62" s="36">
        <f>-ROUND(B9*$D$3,2)</f>
        <v>-142047</v>
      </c>
      <c r="C62" s="36">
        <f aca="true" t="shared" si="16" ref="C62:J62">-ROUND(C9*$D$3,2)</f>
        <v>-200658</v>
      </c>
      <c r="D62" s="36">
        <f t="shared" si="16"/>
        <v>-173265</v>
      </c>
      <c r="E62" s="36">
        <f t="shared" si="16"/>
        <v>-128481</v>
      </c>
      <c r="F62" s="36">
        <f t="shared" si="16"/>
        <v>-148758</v>
      </c>
      <c r="G62" s="36">
        <f t="shared" si="16"/>
        <v>-179274</v>
      </c>
      <c r="H62" s="36">
        <f t="shared" si="16"/>
        <v>-174552</v>
      </c>
      <c r="I62" s="36">
        <f t="shared" si="16"/>
        <v>-31938</v>
      </c>
      <c r="J62" s="36">
        <f t="shared" si="16"/>
        <v>-57678</v>
      </c>
      <c r="K62" s="36">
        <f t="shared" si="15"/>
        <v>-1236651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-732</v>
      </c>
      <c r="C64" s="36">
        <v>-132</v>
      </c>
      <c r="D64" s="36">
        <v>-279</v>
      </c>
      <c r="E64" s="36">
        <v>-630</v>
      </c>
      <c r="F64" s="36">
        <v>-447</v>
      </c>
      <c r="G64" s="36">
        <v>-351</v>
      </c>
      <c r="H64" s="19">
        <v>0</v>
      </c>
      <c r="I64" s="19">
        <v>0</v>
      </c>
      <c r="J64" s="19">
        <v>0</v>
      </c>
      <c r="K64" s="36">
        <f t="shared" si="15"/>
        <v>-2571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-78638.98</v>
      </c>
      <c r="C66" s="48">
        <v>-6381.14</v>
      </c>
      <c r="D66" s="48">
        <v>-27351.17</v>
      </c>
      <c r="E66" s="48">
        <v>-104480.22</v>
      </c>
      <c r="F66" s="48">
        <v>-79018.8</v>
      </c>
      <c r="G66" s="48">
        <v>-72696.34</v>
      </c>
      <c r="H66" s="19">
        <v>0</v>
      </c>
      <c r="I66" s="19">
        <v>0</v>
      </c>
      <c r="J66" s="19">
        <v>0</v>
      </c>
      <c r="K66" s="36">
        <f t="shared" si="15"/>
        <v>-368566.65</v>
      </c>
    </row>
    <row r="67" spans="1:11" ht="18.75" customHeight="1">
      <c r="A67" s="12" t="s">
        <v>61</v>
      </c>
      <c r="B67" s="48">
        <v>-28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-28</v>
      </c>
    </row>
    <row r="68" spans="1:11" ht="18.75" customHeight="1">
      <c r="A68" s="12" t="s">
        <v>87</v>
      </c>
      <c r="B68" s="36">
        <f aca="true" t="shared" si="17" ref="B68:J68">SUM(B69:B92)</f>
        <v>-13467.74</v>
      </c>
      <c r="C68" s="36">
        <f t="shared" si="17"/>
        <v>-19713.960000000003</v>
      </c>
      <c r="D68" s="36">
        <f t="shared" si="17"/>
        <v>-19603.510000000002</v>
      </c>
      <c r="E68" s="36">
        <f t="shared" si="17"/>
        <v>-38061.83</v>
      </c>
      <c r="F68" s="36">
        <f t="shared" si="17"/>
        <v>-18204.18</v>
      </c>
      <c r="G68" s="36">
        <f t="shared" si="17"/>
        <v>-27158.99</v>
      </c>
      <c r="H68" s="36">
        <f t="shared" si="17"/>
        <v>-13289.62</v>
      </c>
      <c r="I68" s="36">
        <f t="shared" si="17"/>
        <v>-43992.55</v>
      </c>
      <c r="J68" s="36">
        <f t="shared" si="17"/>
        <v>1295103.81</v>
      </c>
      <c r="K68" s="36">
        <f t="shared" si="15"/>
        <v>1101611.4300000002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36">
        <v>-12615.16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-12615.16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36">
        <v>1320000</v>
      </c>
      <c r="K81" s="49">
        <f t="shared" si="15"/>
        <v>1320000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-12485.86</v>
      </c>
      <c r="F92" s="19">
        <v>0</v>
      </c>
      <c r="G92" s="19">
        <v>0</v>
      </c>
      <c r="H92" s="19">
        <v>0</v>
      </c>
      <c r="I92" s="49">
        <v>-7270.51</v>
      </c>
      <c r="J92" s="49">
        <v>-15264.63</v>
      </c>
      <c r="K92" s="49">
        <f t="shared" si="15"/>
        <v>-35021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1241903.62</v>
      </c>
      <c r="C97" s="24">
        <f t="shared" si="19"/>
        <v>2037897.7300000002</v>
      </c>
      <c r="D97" s="24">
        <f t="shared" si="19"/>
        <v>2407500.97</v>
      </c>
      <c r="E97" s="24">
        <f t="shared" si="19"/>
        <v>1232667.7</v>
      </c>
      <c r="F97" s="24">
        <f t="shared" si="19"/>
        <v>1743500.65</v>
      </c>
      <c r="G97" s="24">
        <f t="shared" si="19"/>
        <v>2447417.0100000002</v>
      </c>
      <c r="H97" s="24">
        <f t="shared" si="19"/>
        <v>1308405.5899999999</v>
      </c>
      <c r="I97" s="24">
        <f>+I98+I99</f>
        <v>501094.00000000006</v>
      </c>
      <c r="J97" s="24">
        <f>+J98+J99</f>
        <v>2089199.9500000002</v>
      </c>
      <c r="K97" s="49">
        <f t="shared" si="18"/>
        <v>15009587.219999999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1224764.11</v>
      </c>
      <c r="C98" s="24">
        <f t="shared" si="20"/>
        <v>2015299.4900000002</v>
      </c>
      <c r="D98" s="24">
        <f t="shared" si="20"/>
        <v>2384625.2</v>
      </c>
      <c r="E98" s="24">
        <f t="shared" si="20"/>
        <v>1211265.65</v>
      </c>
      <c r="F98" s="24">
        <f t="shared" si="20"/>
        <v>1722719.96</v>
      </c>
      <c r="G98" s="24">
        <f t="shared" si="20"/>
        <v>2419286.37</v>
      </c>
      <c r="H98" s="24">
        <f t="shared" si="20"/>
        <v>1290362.0999999999</v>
      </c>
      <c r="I98" s="24">
        <f t="shared" si="20"/>
        <v>501094.00000000006</v>
      </c>
      <c r="J98" s="24">
        <f t="shared" si="20"/>
        <v>2076974.8900000001</v>
      </c>
      <c r="K98" s="49">
        <f t="shared" si="18"/>
        <v>14846391.770000001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18043.49</v>
      </c>
      <c r="I99" s="19">
        <f t="shared" si="21"/>
        <v>0</v>
      </c>
      <c r="J99" s="24">
        <f t="shared" si="21"/>
        <v>12225.06</v>
      </c>
      <c r="K99" s="49">
        <f t="shared" si="18"/>
        <v>163195.45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15009587.229999999</v>
      </c>
      <c r="L105" s="55"/>
    </row>
    <row r="106" spans="1:11" ht="18.75" customHeight="1">
      <c r="A106" s="26" t="s">
        <v>78</v>
      </c>
      <c r="B106" s="27">
        <v>153726.31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153726.31</v>
      </c>
    </row>
    <row r="107" spans="1:11" ht="18.75" customHeight="1">
      <c r="A107" s="26" t="s">
        <v>79</v>
      </c>
      <c r="B107" s="27">
        <v>1088177.31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1088177.31</v>
      </c>
    </row>
    <row r="108" spans="1:11" ht="18.75" customHeight="1">
      <c r="A108" s="26" t="s">
        <v>80</v>
      </c>
      <c r="B108" s="41">
        <v>0</v>
      </c>
      <c r="C108" s="27">
        <f>+C97</f>
        <v>2037897.7300000002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2037897.7300000002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2407500.97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2407500.97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1232667.7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1232667.7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334616.64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334616.64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635112.61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635112.61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773771.4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773771.4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706158.29</v>
      </c>
      <c r="H115" s="41">
        <v>0</v>
      </c>
      <c r="I115" s="41">
        <v>0</v>
      </c>
      <c r="J115" s="41">
        <v>0</v>
      </c>
      <c r="K115" s="42">
        <f t="shared" si="22"/>
        <v>706158.29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57098.19</v>
      </c>
      <c r="H116" s="41">
        <v>0</v>
      </c>
      <c r="I116" s="41">
        <v>0</v>
      </c>
      <c r="J116" s="41">
        <v>0</v>
      </c>
      <c r="K116" s="42">
        <f t="shared" si="22"/>
        <v>57098.19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394234.19</v>
      </c>
      <c r="H117" s="41">
        <v>0</v>
      </c>
      <c r="I117" s="41">
        <v>0</v>
      </c>
      <c r="J117" s="41">
        <v>0</v>
      </c>
      <c r="K117" s="42">
        <f t="shared" si="22"/>
        <v>394234.19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360671.53</v>
      </c>
      <c r="H118" s="41">
        <v>0</v>
      </c>
      <c r="I118" s="41">
        <v>0</v>
      </c>
      <c r="J118" s="41">
        <v>0</v>
      </c>
      <c r="K118" s="42">
        <f t="shared" si="22"/>
        <v>360671.53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929254.81</v>
      </c>
      <c r="H119" s="41">
        <v>0</v>
      </c>
      <c r="I119" s="41">
        <v>0</v>
      </c>
      <c r="J119" s="41">
        <v>0</v>
      </c>
      <c r="K119" s="42">
        <f t="shared" si="22"/>
        <v>929254.81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467902.91</v>
      </c>
      <c r="I120" s="41">
        <v>0</v>
      </c>
      <c r="J120" s="41">
        <v>0</v>
      </c>
      <c r="K120" s="42">
        <f t="shared" si="22"/>
        <v>467902.91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840502.69</v>
      </c>
      <c r="I121" s="41">
        <v>0</v>
      </c>
      <c r="J121" s="41">
        <v>0</v>
      </c>
      <c r="K121" s="42">
        <f t="shared" si="22"/>
        <v>840502.69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501094</v>
      </c>
      <c r="J122" s="41">
        <v>0</v>
      </c>
      <c r="K122" s="42">
        <f t="shared" si="22"/>
        <v>501094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2089199.95</v>
      </c>
      <c r="K123" s="45">
        <f t="shared" si="22"/>
        <v>2089199.95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2014-09-30T18:46:53Z</dcterms:modified>
  <cp:category/>
  <cp:version/>
  <cp:contentType/>
  <cp:contentStatus/>
</cp:coreProperties>
</file>