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externalReferences>
    <externalReference r:id="rId4"/>
  </externalReference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<sst xmlns="http://schemas.openxmlformats.org/spreadsheetml/2006/main" count="128" uniqueCount="128">
  <si>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</si>
  <si>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</si>
  <si>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</si>
  <si>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</si>
  <si>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</si>
  <si>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</si>
  <si>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</si>
  <si>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</si>
  <si>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</si>
  <si>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</si>
  <si>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</si>
  <si>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</si>
  <si>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</si>
  <si>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</si>
  <si>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</si>
  <si>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</si>
  <si>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</si>
  <si>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</si>
  <si>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</si>
  <si>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</si>
  <si>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</si>
  <si>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</si>
  <si>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</si>
  <si>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</si>
  <si>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</si>
  <si>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</si>
  <si>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</si>
  <si>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</si>
  <si>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</si>
  <si>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</si>
  <si>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</si>
  <si>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</si>
  <si>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</si>
  <si>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</si>
  <si>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</si>
  <si>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</si>
  <si>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</si>
  <si>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</si>
  <si>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</si>
  <si>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</si>
  <si>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</si>
  <si>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</si>
  <si>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</si>
  <si>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</si>
  <si>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</si>
  <si>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</si>
  <si>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</si>
  <si>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</si>
  <si>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</si>
  <si>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</si>
  <si>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</si>
  <si>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</si>
  <si>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</si>
  <si>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</si>
  <si>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</si>
  <si>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</si>
  <si>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</si>
  <si>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</si>
  <si>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</si>
  <si>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</si>
  <si>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</si>
  <si>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</si>
  <si>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</si>
  <si>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</si>
  <si>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</si>
  <si>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</si>
  <si>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</si>
  <si>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</si>
  <si>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</si>
  <si>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</si>
  <si>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</si>
  <si>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</si>
  <si>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</si>
  <si>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</si>
  <si>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</si>
  <si>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</si>
  <si>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</si>
  <si>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</si>
  <si>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</si>
  <si>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</si>
  <si>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</si>
  <si>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</si>
  <si>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</si>
  <si>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</si>
  <si>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</si>
  <si>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</si>
  <si>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</si>
  <si>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</si>
  <si>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</si>
  <si>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</si>
  <si>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</si>
  <si>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</si>
  <si>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</si>
  <si>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</si>
  <si>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</si>
  <si>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</si>
  <si>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</si>
  <si>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</si>
  <si>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</si>
  <si>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</si>
  <si>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</si>
  <si>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</si>
  <si>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</si>
  <si>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</si>
  <si>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</si>
  <si>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</si>
  <si>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</si>
  <si>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</si>
  <si>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</si>
  <si>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</si>
  <si>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</si>
  <si>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</si>
  <si>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</si>
  <si>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</si>
  <si>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</si>
  <si>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</si>
  <si>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</si>
  <si>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</si>
  <si>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</si>
  <si>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</si>
  <si>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</si>
  <si>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</si>
  <si>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</si>
  <si>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</si>
  <si>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</si>
  <si>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</si>
  <si>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22/09/14 - VENCIMENTO 29/09/14</t>
  </si>
  <si>
    <t>6.2.25. Multa Contratual - Veículo com idade acima do permitido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</si>
</sst>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TO%20CONCESS&#195;O\ACERTOS%20FINANCEIROS\Ve&#237;culos%20acima%20da%20idade%20contratual\Ve&#237;culos%20acima%20da%20idade%20contratu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8">
          <cell r="D8">
            <v>40000</v>
          </cell>
        </row>
        <row r="9">
          <cell r="D9">
            <v>52000</v>
          </cell>
        </row>
        <row r="13">
          <cell r="D13">
            <v>16000</v>
          </cell>
          <cell r="E13">
            <v>23000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597788</v>
      </c>
      <c r="C7" s="9">
        <f t="shared" si="0"/>
        <v>807733</v>
      </c>
      <c r="D7" s="9">
        <f t="shared" si="0"/>
        <v>828122</v>
      </c>
      <c r="E7" s="9">
        <f t="shared" si="0"/>
        <v>551793</v>
      </c>
      <c r="F7" s="9">
        <f t="shared" si="0"/>
        <v>761020</v>
      </c>
      <c r="G7" s="9">
        <f t="shared" si="0"/>
        <v>1200228</v>
      </c>
      <c r="H7" s="9">
        <f t="shared" si="0"/>
        <v>565482</v>
      </c>
      <c r="I7" s="9">
        <f t="shared" si="0"/>
        <v>126673</v>
      </c>
      <c r="J7" s="9">
        <f t="shared" si="0"/>
        <v>311153</v>
      </c>
      <c r="K7" s="9">
        <f t="shared" si="0"/>
        <v>5749992</v>
      </c>
      <c r="L7" s="53"/>
    </row>
    <row r="8" spans="1:11" ht="17.25" customHeight="1">
      <c r="A8" s="10" t="s">
        <v>121</v>
      </c>
      <c r="B8" s="11">
        <f>B9+B12+B16</f>
        <v>359066</v>
      </c>
      <c r="C8" s="11">
        <f aca="true" t="shared" si="1" ref="C8:J8">C9+C12+C16</f>
        <v>492589</v>
      </c>
      <c r="D8" s="11">
        <f t="shared" si="1"/>
        <v>472982</v>
      </c>
      <c r="E8" s="11">
        <f t="shared" si="1"/>
        <v>327750</v>
      </c>
      <c r="F8" s="11">
        <f t="shared" si="1"/>
        <v>431299</v>
      </c>
      <c r="G8" s="11">
        <f t="shared" si="1"/>
        <v>659570</v>
      </c>
      <c r="H8" s="11">
        <f t="shared" si="1"/>
        <v>350703</v>
      </c>
      <c r="I8" s="11">
        <f t="shared" si="1"/>
        <v>68504</v>
      </c>
      <c r="J8" s="11">
        <f t="shared" si="1"/>
        <v>176274</v>
      </c>
      <c r="K8" s="11">
        <f>SUM(B8:J8)</f>
        <v>3338737</v>
      </c>
    </row>
    <row r="9" spans="1:11" ht="17.25" customHeight="1">
      <c r="A9" s="15" t="s">
        <v>17</v>
      </c>
      <c r="B9" s="13">
        <f>+B10+B11</f>
        <v>52696</v>
      </c>
      <c r="C9" s="13">
        <f aca="true" t="shared" si="2" ref="C9:J9">+C10+C11</f>
        <v>74812</v>
      </c>
      <c r="D9" s="13">
        <f t="shared" si="2"/>
        <v>65815</v>
      </c>
      <c r="E9" s="13">
        <f t="shared" si="2"/>
        <v>46304</v>
      </c>
      <c r="F9" s="13">
        <f t="shared" si="2"/>
        <v>54925</v>
      </c>
      <c r="G9" s="13">
        <f t="shared" si="2"/>
        <v>67549</v>
      </c>
      <c r="H9" s="13">
        <f t="shared" si="2"/>
        <v>60740</v>
      </c>
      <c r="I9" s="13">
        <f t="shared" si="2"/>
        <v>11506</v>
      </c>
      <c r="J9" s="13">
        <f t="shared" si="2"/>
        <v>21949</v>
      </c>
      <c r="K9" s="11">
        <f>SUM(B9:J9)</f>
        <v>456296</v>
      </c>
    </row>
    <row r="10" spans="1:11" ht="17.25" customHeight="1">
      <c r="A10" s="30" t="s">
        <v>18</v>
      </c>
      <c r="B10" s="13">
        <v>52696</v>
      </c>
      <c r="C10" s="13">
        <v>74812</v>
      </c>
      <c r="D10" s="13">
        <v>65815</v>
      </c>
      <c r="E10" s="13">
        <v>46304</v>
      </c>
      <c r="F10" s="13">
        <v>54925</v>
      </c>
      <c r="G10" s="13">
        <v>67549</v>
      </c>
      <c r="H10" s="13">
        <v>60740</v>
      </c>
      <c r="I10" s="13">
        <v>11506</v>
      </c>
      <c r="J10" s="13">
        <v>21949</v>
      </c>
      <c r="K10" s="11">
        <f>SUM(B10:J10)</f>
        <v>456296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295082</v>
      </c>
      <c r="C12" s="17">
        <f t="shared" si="3"/>
        <v>401166</v>
      </c>
      <c r="D12" s="17">
        <f t="shared" si="3"/>
        <v>392793</v>
      </c>
      <c r="E12" s="17">
        <f t="shared" si="3"/>
        <v>271668</v>
      </c>
      <c r="F12" s="17">
        <f t="shared" si="3"/>
        <v>362918</v>
      </c>
      <c r="G12" s="17">
        <f t="shared" si="3"/>
        <v>570939</v>
      </c>
      <c r="H12" s="17">
        <f t="shared" si="3"/>
        <v>279640</v>
      </c>
      <c r="I12" s="17">
        <f t="shared" si="3"/>
        <v>54406</v>
      </c>
      <c r="J12" s="17">
        <f t="shared" si="3"/>
        <v>148728</v>
      </c>
      <c r="K12" s="11">
        <f aca="true" t="shared" si="4" ref="K12:K27">SUM(B12:J12)</f>
        <v>2777340</v>
      </c>
    </row>
    <row r="13" spans="1:13" ht="17.25" customHeight="1">
      <c r="A13" s="14" t="s">
        <v>20</v>
      </c>
      <c r="B13" s="13">
        <v>132014</v>
      </c>
      <c r="C13" s="13">
        <v>188264</v>
      </c>
      <c r="D13" s="13">
        <v>190017</v>
      </c>
      <c r="E13" s="13">
        <v>130162</v>
      </c>
      <c r="F13" s="13">
        <v>172105</v>
      </c>
      <c r="G13" s="13">
        <v>262244</v>
      </c>
      <c r="H13" s="13">
        <v>122994</v>
      </c>
      <c r="I13" s="13">
        <v>27817</v>
      </c>
      <c r="J13" s="13">
        <v>71573</v>
      </c>
      <c r="K13" s="11">
        <f t="shared" si="4"/>
        <v>1297190</v>
      </c>
      <c r="L13" s="53"/>
      <c r="M13" s="54"/>
    </row>
    <row r="14" spans="1:12" ht="17.25" customHeight="1">
      <c r="A14" s="14" t="s">
        <v>21</v>
      </c>
      <c r="B14" s="13">
        <v>125434</v>
      </c>
      <c r="C14" s="13">
        <v>157542</v>
      </c>
      <c r="D14" s="13">
        <v>151533</v>
      </c>
      <c r="E14" s="13">
        <v>109403</v>
      </c>
      <c r="F14" s="13">
        <v>147773</v>
      </c>
      <c r="G14" s="13">
        <v>252124</v>
      </c>
      <c r="H14" s="13">
        <v>119981</v>
      </c>
      <c r="I14" s="13">
        <v>18850</v>
      </c>
      <c r="J14" s="13">
        <v>57764</v>
      </c>
      <c r="K14" s="11">
        <f t="shared" si="4"/>
        <v>1140404</v>
      </c>
      <c r="L14" s="53"/>
    </row>
    <row r="15" spans="1:11" ht="17.25" customHeight="1">
      <c r="A15" s="14" t="s">
        <v>22</v>
      </c>
      <c r="B15" s="13">
        <v>37634</v>
      </c>
      <c r="C15" s="13">
        <v>55360</v>
      </c>
      <c r="D15" s="13">
        <v>51243</v>
      </c>
      <c r="E15" s="13">
        <v>32103</v>
      </c>
      <c r="F15" s="13">
        <v>43040</v>
      </c>
      <c r="G15" s="13">
        <v>56571</v>
      </c>
      <c r="H15" s="13">
        <v>36665</v>
      </c>
      <c r="I15" s="13">
        <v>7739</v>
      </c>
      <c r="J15" s="13">
        <v>19391</v>
      </c>
      <c r="K15" s="11">
        <f t="shared" si="4"/>
        <v>339746</v>
      </c>
    </row>
    <row r="16" spans="1:11" ht="17.25" customHeight="1">
      <c r="A16" s="15" t="s">
        <v>117</v>
      </c>
      <c r="B16" s="13">
        <f>B17+B18+B19</f>
        <v>11288</v>
      </c>
      <c r="C16" s="13">
        <f aca="true" t="shared" si="5" ref="C16:J16">C17+C18+C19</f>
        <v>16611</v>
      </c>
      <c r="D16" s="13">
        <f t="shared" si="5"/>
        <v>14374</v>
      </c>
      <c r="E16" s="13">
        <f t="shared" si="5"/>
        <v>9778</v>
      </c>
      <c r="F16" s="13">
        <f t="shared" si="5"/>
        <v>13456</v>
      </c>
      <c r="G16" s="13">
        <f t="shared" si="5"/>
        <v>21082</v>
      </c>
      <c r="H16" s="13">
        <f t="shared" si="5"/>
        <v>10323</v>
      </c>
      <c r="I16" s="13">
        <f t="shared" si="5"/>
        <v>2592</v>
      </c>
      <c r="J16" s="13">
        <f t="shared" si="5"/>
        <v>5597</v>
      </c>
      <c r="K16" s="11">
        <f t="shared" si="4"/>
        <v>105101</v>
      </c>
    </row>
    <row r="17" spans="1:11" ht="17.25" customHeight="1">
      <c r="A17" s="14" t="s">
        <v>118</v>
      </c>
      <c r="B17" s="13">
        <v>4236</v>
      </c>
      <c r="C17" s="13">
        <v>6256</v>
      </c>
      <c r="D17" s="13">
        <v>5260</v>
      </c>
      <c r="E17" s="13">
        <v>3931</v>
      </c>
      <c r="F17" s="13">
        <v>5338</v>
      </c>
      <c r="G17" s="13">
        <v>8863</v>
      </c>
      <c r="H17" s="13">
        <v>4583</v>
      </c>
      <c r="I17" s="13">
        <v>1019</v>
      </c>
      <c r="J17" s="13">
        <v>2110</v>
      </c>
      <c r="K17" s="11">
        <f t="shared" si="4"/>
        <v>41596</v>
      </c>
    </row>
    <row r="18" spans="1:11" ht="17.25" customHeight="1">
      <c r="A18" s="14" t="s">
        <v>119</v>
      </c>
      <c r="B18" s="13">
        <v>289</v>
      </c>
      <c r="C18" s="13">
        <v>451</v>
      </c>
      <c r="D18" s="13">
        <v>427</v>
      </c>
      <c r="E18" s="13">
        <v>317</v>
      </c>
      <c r="F18" s="13">
        <v>395</v>
      </c>
      <c r="G18" s="13">
        <v>723</v>
      </c>
      <c r="H18" s="13">
        <v>304</v>
      </c>
      <c r="I18" s="13">
        <v>88</v>
      </c>
      <c r="J18" s="13">
        <v>183</v>
      </c>
      <c r="K18" s="11">
        <f t="shared" si="4"/>
        <v>3177</v>
      </c>
    </row>
    <row r="19" spans="1:11" ht="17.25" customHeight="1">
      <c r="A19" s="14" t="s">
        <v>120</v>
      </c>
      <c r="B19" s="13">
        <v>6763</v>
      </c>
      <c r="C19" s="13">
        <v>9904</v>
      </c>
      <c r="D19" s="13">
        <v>8687</v>
      </c>
      <c r="E19" s="13">
        <v>5530</v>
      </c>
      <c r="F19" s="13">
        <v>7723</v>
      </c>
      <c r="G19" s="13">
        <v>11496</v>
      </c>
      <c r="H19" s="13">
        <v>5436</v>
      </c>
      <c r="I19" s="13">
        <v>1485</v>
      </c>
      <c r="J19" s="13">
        <v>3304</v>
      </c>
      <c r="K19" s="11">
        <f t="shared" si="4"/>
        <v>60328</v>
      </c>
    </row>
    <row r="20" spans="1:11" ht="17.25" customHeight="1">
      <c r="A20" s="16" t="s">
        <v>23</v>
      </c>
      <c r="B20" s="11">
        <f>+B21+B22+B23</f>
        <v>190496</v>
      </c>
      <c r="C20" s="11">
        <f aca="true" t="shared" si="6" ref="C20:J20">+C21+C22+C23</f>
        <v>235672</v>
      </c>
      <c r="D20" s="11">
        <f t="shared" si="6"/>
        <v>262787</v>
      </c>
      <c r="E20" s="11">
        <f t="shared" si="6"/>
        <v>167815</v>
      </c>
      <c r="F20" s="11">
        <f t="shared" si="6"/>
        <v>261692</v>
      </c>
      <c r="G20" s="11">
        <f t="shared" si="6"/>
        <v>462118</v>
      </c>
      <c r="H20" s="11">
        <f t="shared" si="6"/>
        <v>167516</v>
      </c>
      <c r="I20" s="11">
        <f t="shared" si="6"/>
        <v>41114</v>
      </c>
      <c r="J20" s="11">
        <f t="shared" si="6"/>
        <v>95739</v>
      </c>
      <c r="K20" s="11">
        <f t="shared" si="4"/>
        <v>1884949</v>
      </c>
    </row>
    <row r="21" spans="1:12" ht="17.25" customHeight="1">
      <c r="A21" s="12" t="s">
        <v>24</v>
      </c>
      <c r="B21" s="13">
        <v>98534</v>
      </c>
      <c r="C21" s="13">
        <v>132217</v>
      </c>
      <c r="D21" s="13">
        <v>147804</v>
      </c>
      <c r="E21" s="13">
        <v>94026</v>
      </c>
      <c r="F21" s="13">
        <v>143700</v>
      </c>
      <c r="G21" s="13">
        <v>239019</v>
      </c>
      <c r="H21" s="13">
        <v>92241</v>
      </c>
      <c r="I21" s="13">
        <v>24152</v>
      </c>
      <c r="J21" s="13">
        <v>52602</v>
      </c>
      <c r="K21" s="11">
        <f t="shared" si="4"/>
        <v>1024295</v>
      </c>
      <c r="L21" s="53"/>
    </row>
    <row r="22" spans="1:12" ht="17.25" customHeight="1">
      <c r="A22" s="12" t="s">
        <v>25</v>
      </c>
      <c r="B22" s="13">
        <v>72269</v>
      </c>
      <c r="C22" s="13">
        <v>78653</v>
      </c>
      <c r="D22" s="13">
        <v>87393</v>
      </c>
      <c r="E22" s="13">
        <v>58775</v>
      </c>
      <c r="F22" s="13">
        <v>93748</v>
      </c>
      <c r="G22" s="13">
        <v>185694</v>
      </c>
      <c r="H22" s="13">
        <v>58974</v>
      </c>
      <c r="I22" s="13">
        <v>12626</v>
      </c>
      <c r="J22" s="13">
        <v>32714</v>
      </c>
      <c r="K22" s="11">
        <f t="shared" si="4"/>
        <v>680846</v>
      </c>
      <c r="L22" s="53"/>
    </row>
    <row r="23" spans="1:11" ht="17.25" customHeight="1">
      <c r="A23" s="12" t="s">
        <v>26</v>
      </c>
      <c r="B23" s="13">
        <v>19693</v>
      </c>
      <c r="C23" s="13">
        <v>24802</v>
      </c>
      <c r="D23" s="13">
        <v>27590</v>
      </c>
      <c r="E23" s="13">
        <v>15014</v>
      </c>
      <c r="F23" s="13">
        <v>24244</v>
      </c>
      <c r="G23" s="13">
        <v>37405</v>
      </c>
      <c r="H23" s="13">
        <v>16301</v>
      </c>
      <c r="I23" s="13">
        <v>4336</v>
      </c>
      <c r="J23" s="13">
        <v>10423</v>
      </c>
      <c r="K23" s="11">
        <f t="shared" si="4"/>
        <v>179808</v>
      </c>
    </row>
    <row r="24" spans="1:11" ht="17.25" customHeight="1">
      <c r="A24" s="16" t="s">
        <v>27</v>
      </c>
      <c r="B24" s="13">
        <v>48226</v>
      </c>
      <c r="C24" s="13">
        <v>79472</v>
      </c>
      <c r="D24" s="13">
        <v>92353</v>
      </c>
      <c r="E24" s="13">
        <v>56228</v>
      </c>
      <c r="F24" s="13">
        <v>68029</v>
      </c>
      <c r="G24" s="13">
        <v>78540</v>
      </c>
      <c r="H24" s="13">
        <v>39267</v>
      </c>
      <c r="I24" s="13">
        <v>17055</v>
      </c>
      <c r="J24" s="13">
        <v>39140</v>
      </c>
      <c r="K24" s="11">
        <f t="shared" si="4"/>
        <v>518310</v>
      </c>
    </row>
    <row r="25" spans="1:12" ht="17.25" customHeight="1">
      <c r="A25" s="12" t="s">
        <v>28</v>
      </c>
      <c r="B25" s="13">
        <v>30865</v>
      </c>
      <c r="C25" s="13">
        <v>50862</v>
      </c>
      <c r="D25" s="13">
        <v>59106</v>
      </c>
      <c r="E25" s="13">
        <v>35986</v>
      </c>
      <c r="F25" s="13">
        <v>43539</v>
      </c>
      <c r="G25" s="13">
        <v>50266</v>
      </c>
      <c r="H25" s="13">
        <v>25131</v>
      </c>
      <c r="I25" s="13">
        <v>10915</v>
      </c>
      <c r="J25" s="13">
        <v>25050</v>
      </c>
      <c r="K25" s="11">
        <f t="shared" si="4"/>
        <v>331720</v>
      </c>
      <c r="L25" s="53"/>
    </row>
    <row r="26" spans="1:12" ht="17.25" customHeight="1">
      <c r="A26" s="12" t="s">
        <v>29</v>
      </c>
      <c r="B26" s="13">
        <v>17361</v>
      </c>
      <c r="C26" s="13">
        <v>28610</v>
      </c>
      <c r="D26" s="13">
        <v>33247</v>
      </c>
      <c r="E26" s="13">
        <v>20242</v>
      </c>
      <c r="F26" s="13">
        <v>24490</v>
      </c>
      <c r="G26" s="13">
        <v>28274</v>
      </c>
      <c r="H26" s="13">
        <v>14136</v>
      </c>
      <c r="I26" s="13">
        <v>6140</v>
      </c>
      <c r="J26" s="13">
        <v>14090</v>
      </c>
      <c r="K26" s="11">
        <f t="shared" si="4"/>
        <v>186590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7996</v>
      </c>
      <c r="I27" s="11">
        <v>0</v>
      </c>
      <c r="J27" s="11">
        <v>0</v>
      </c>
      <c r="K27" s="11">
        <f t="shared" si="4"/>
        <v>7996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8528.66</v>
      </c>
      <c r="I35" s="19">
        <v>0</v>
      </c>
      <c r="J35" s="19">
        <v>0</v>
      </c>
      <c r="K35" s="23">
        <f>SUM(B35:J35)</f>
        <v>8528.66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1459920.01</v>
      </c>
      <c r="C47" s="22">
        <f aca="true" t="shared" si="9" ref="C47:H47">+C48+C56</f>
        <v>2246372.81</v>
      </c>
      <c r="D47" s="22">
        <f t="shared" si="9"/>
        <v>2612992.95</v>
      </c>
      <c r="E47" s="22">
        <f t="shared" si="9"/>
        <v>1475928.4000000001</v>
      </c>
      <c r="F47" s="22">
        <f t="shared" si="9"/>
        <v>1968230.8699999999</v>
      </c>
      <c r="G47" s="22">
        <f t="shared" si="9"/>
        <v>2670312.56</v>
      </c>
      <c r="H47" s="22">
        <f t="shared" si="9"/>
        <v>1453961.8099999998</v>
      </c>
      <c r="I47" s="22">
        <f>+I48+I56</f>
        <v>567583.71</v>
      </c>
      <c r="J47" s="22">
        <f>+J48+J56</f>
        <v>839863.6000000001</v>
      </c>
      <c r="K47" s="22">
        <f>SUM(B47:J47)</f>
        <v>15295166.72</v>
      </c>
    </row>
    <row r="48" spans="1:11" ht="17.25" customHeight="1">
      <c r="A48" s="16" t="s">
        <v>48</v>
      </c>
      <c r="B48" s="23">
        <f>SUM(B49:B55)</f>
        <v>1442880.9</v>
      </c>
      <c r="C48" s="23">
        <f aca="true" t="shared" si="10" ref="C48:H48">SUM(C49:C55)</f>
        <v>2223774.57</v>
      </c>
      <c r="D48" s="23">
        <f t="shared" si="10"/>
        <v>2590117.18</v>
      </c>
      <c r="E48" s="23">
        <f t="shared" si="10"/>
        <v>1454526.35</v>
      </c>
      <c r="F48" s="23">
        <f t="shared" si="10"/>
        <v>1947450.18</v>
      </c>
      <c r="G48" s="23">
        <f t="shared" si="10"/>
        <v>2642181.92</v>
      </c>
      <c r="H48" s="23">
        <f t="shared" si="10"/>
        <v>1435918.3199999998</v>
      </c>
      <c r="I48" s="23">
        <f>SUM(I49:I55)</f>
        <v>567583.71</v>
      </c>
      <c r="J48" s="23">
        <f>SUM(J49:J55)</f>
        <v>826640.18</v>
      </c>
      <c r="K48" s="23">
        <f aca="true" t="shared" si="11" ref="K48:K56">SUM(B48:J48)</f>
        <v>15131073.309999999</v>
      </c>
    </row>
    <row r="49" spans="1:11" ht="17.25" customHeight="1">
      <c r="A49" s="35" t="s">
        <v>49</v>
      </c>
      <c r="B49" s="23">
        <f aca="true" t="shared" si="12" ref="B49:H49">ROUND(B30*B7,2)</f>
        <v>1442880.9</v>
      </c>
      <c r="C49" s="23">
        <f t="shared" si="12"/>
        <v>2218842.55</v>
      </c>
      <c r="D49" s="23">
        <f t="shared" si="12"/>
        <v>2590117.18</v>
      </c>
      <c r="E49" s="23">
        <f t="shared" si="12"/>
        <v>1454526.35</v>
      </c>
      <c r="F49" s="23">
        <f t="shared" si="12"/>
        <v>1947450.18</v>
      </c>
      <c r="G49" s="23">
        <f t="shared" si="12"/>
        <v>2642181.92</v>
      </c>
      <c r="H49" s="23">
        <f t="shared" si="12"/>
        <v>1427389.66</v>
      </c>
      <c r="I49" s="23">
        <f>ROUND(I30*I7,2)</f>
        <v>567583.71</v>
      </c>
      <c r="J49" s="23">
        <f>ROUND(J30*J7,2)</f>
        <v>826640.18</v>
      </c>
      <c r="K49" s="23">
        <f t="shared" si="11"/>
        <v>15117612.629999999</v>
      </c>
    </row>
    <row r="50" spans="1:11" ht="17.25" customHeight="1">
      <c r="A50" s="35" t="s">
        <v>50</v>
      </c>
      <c r="B50" s="19">
        <v>0</v>
      </c>
      <c r="C50" s="23">
        <f>ROUND(C31*C7,2)</f>
        <v>4932.02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4932.02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8528.66</v>
      </c>
      <c r="I53" s="32">
        <f>+I35</f>
        <v>0</v>
      </c>
      <c r="J53" s="32">
        <f>+J35</f>
        <v>0</v>
      </c>
      <c r="K53" s="23">
        <f t="shared" si="11"/>
        <v>8528.66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17039.11</v>
      </c>
      <c r="C56" s="37">
        <v>22598.24</v>
      </c>
      <c r="D56" s="37">
        <v>22875.77</v>
      </c>
      <c r="E56" s="37">
        <v>21402.05</v>
      </c>
      <c r="F56" s="37">
        <v>20780.69</v>
      </c>
      <c r="G56" s="37">
        <v>28130.64</v>
      </c>
      <c r="H56" s="37">
        <v>18043.49</v>
      </c>
      <c r="I56" s="19">
        <v>0</v>
      </c>
      <c r="J56" s="37">
        <v>13223.42</v>
      </c>
      <c r="K56" s="37">
        <f t="shared" si="11"/>
        <v>164093.41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-240628.05</v>
      </c>
      <c r="C60" s="36">
        <f t="shared" si="13"/>
        <v>-290374.75</v>
      </c>
      <c r="D60" s="36">
        <f t="shared" si="13"/>
        <v>-215793.54</v>
      </c>
      <c r="E60" s="36">
        <f t="shared" si="13"/>
        <v>-293025.14999999997</v>
      </c>
      <c r="F60" s="36">
        <f t="shared" si="13"/>
        <v>-242581.16999999998</v>
      </c>
      <c r="G60" s="36">
        <f t="shared" si="13"/>
        <v>-294104.55</v>
      </c>
      <c r="H60" s="36">
        <f t="shared" si="13"/>
        <v>-195678.74</v>
      </c>
      <c r="I60" s="36">
        <f t="shared" si="13"/>
        <v>-78391.59</v>
      </c>
      <c r="J60" s="36">
        <f t="shared" si="13"/>
        <v>-107510.48</v>
      </c>
      <c r="K60" s="36">
        <f>SUM(B60:J60)</f>
        <v>-1958088.02</v>
      </c>
    </row>
    <row r="61" spans="1:11" ht="18.75" customHeight="1">
      <c r="A61" s="16" t="s">
        <v>82</v>
      </c>
      <c r="B61" s="36">
        <f aca="true" t="shared" si="14" ref="B61:J61">B62+B63+B64+B65+B66+B67</f>
        <v>-227160.31</v>
      </c>
      <c r="C61" s="36">
        <f t="shared" si="14"/>
        <v>-230660.79</v>
      </c>
      <c r="D61" s="36">
        <f t="shared" si="14"/>
        <v>-220340.03</v>
      </c>
      <c r="E61" s="36">
        <f t="shared" si="14"/>
        <v>-224346.97</v>
      </c>
      <c r="F61" s="36">
        <f t="shared" si="14"/>
        <v>-241196.99</v>
      </c>
      <c r="G61" s="36">
        <f t="shared" si="14"/>
        <v>-259965.81</v>
      </c>
      <c r="H61" s="36">
        <f t="shared" si="14"/>
        <v>-182220</v>
      </c>
      <c r="I61" s="36">
        <f t="shared" si="14"/>
        <v>-34518</v>
      </c>
      <c r="J61" s="36">
        <f t="shared" si="14"/>
        <v>-65847</v>
      </c>
      <c r="K61" s="36">
        <f aca="true" t="shared" si="15" ref="K61:K94">SUM(B61:J61)</f>
        <v>-1686255.9</v>
      </c>
    </row>
    <row r="62" spans="1:11" ht="18.75" customHeight="1">
      <c r="A62" s="12" t="s">
        <v>83</v>
      </c>
      <c r="B62" s="36">
        <f>-ROUND(B9*$D$3,2)</f>
        <v>-158088</v>
      </c>
      <c r="C62" s="36">
        <f aca="true" t="shared" si="16" ref="C62:J62">-ROUND(C9*$D$3,2)</f>
        <v>-224436</v>
      </c>
      <c r="D62" s="36">
        <f t="shared" si="16"/>
        <v>-197445</v>
      </c>
      <c r="E62" s="36">
        <f t="shared" si="16"/>
        <v>-138912</v>
      </c>
      <c r="F62" s="36">
        <f t="shared" si="16"/>
        <v>-164775</v>
      </c>
      <c r="G62" s="36">
        <f t="shared" si="16"/>
        <v>-202647</v>
      </c>
      <c r="H62" s="36">
        <f t="shared" si="16"/>
        <v>-182220</v>
      </c>
      <c r="I62" s="36">
        <f t="shared" si="16"/>
        <v>-34518</v>
      </c>
      <c r="J62" s="36">
        <f t="shared" si="16"/>
        <v>-65847</v>
      </c>
      <c r="K62" s="36">
        <f t="shared" si="15"/>
        <v>-1368888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-639</v>
      </c>
      <c r="C64" s="36">
        <v>-162</v>
      </c>
      <c r="D64" s="36">
        <v>-147</v>
      </c>
      <c r="E64" s="36">
        <v>-651</v>
      </c>
      <c r="F64" s="36">
        <v>-444</v>
      </c>
      <c r="G64" s="36">
        <v>-321</v>
      </c>
      <c r="H64" s="36">
        <v>0</v>
      </c>
      <c r="I64" s="36">
        <v>0</v>
      </c>
      <c r="J64" s="36">
        <v>0</v>
      </c>
      <c r="K64" s="36">
        <f t="shared" si="15"/>
        <v>-2364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-68433.31</v>
      </c>
      <c r="C66" s="48">
        <v>-5922.79</v>
      </c>
      <c r="D66" s="48">
        <v>-22720.03</v>
      </c>
      <c r="E66" s="48">
        <v>-84783.97</v>
      </c>
      <c r="F66" s="48">
        <v>-75977.99</v>
      </c>
      <c r="G66" s="48">
        <v>-56997.81</v>
      </c>
      <c r="H66" s="48">
        <v>0</v>
      </c>
      <c r="I66" s="19">
        <v>0</v>
      </c>
      <c r="J66" s="19">
        <v>0</v>
      </c>
      <c r="K66" s="36">
        <f t="shared" si="15"/>
        <v>-314835.89999999997</v>
      </c>
    </row>
    <row r="67" spans="1:11" ht="18.75" customHeight="1">
      <c r="A67" s="12" t="s">
        <v>61</v>
      </c>
      <c r="B67" s="19">
        <v>0</v>
      </c>
      <c r="C67" s="19">
        <v>-140</v>
      </c>
      <c r="D67" s="19">
        <v>-28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5"/>
        <v>-168</v>
      </c>
    </row>
    <row r="68" spans="1:11" ht="18.75" customHeight="1">
      <c r="A68" s="12" t="s">
        <v>87</v>
      </c>
      <c r="B68" s="36">
        <f>SUM(B69:B93)</f>
        <v>-13467.74</v>
      </c>
      <c r="C68" s="36">
        <f aca="true" t="shared" si="17" ref="C68:J68">SUM(C69:C93)</f>
        <v>-59713.96000000001</v>
      </c>
      <c r="D68" s="36">
        <f t="shared" si="17"/>
        <v>-19603.510000000002</v>
      </c>
      <c r="E68" s="36">
        <f t="shared" si="17"/>
        <v>-77211.01999999999</v>
      </c>
      <c r="F68" s="36">
        <f t="shared" si="17"/>
        <v>-18204.18</v>
      </c>
      <c r="G68" s="36">
        <f t="shared" si="17"/>
        <v>-50158.990000000005</v>
      </c>
      <c r="H68" s="36">
        <f t="shared" si="17"/>
        <v>-13289.62</v>
      </c>
      <c r="I68" s="36">
        <f t="shared" si="17"/>
        <v>-43873.590000000004</v>
      </c>
      <c r="J68" s="36">
        <f t="shared" si="17"/>
        <v>-40665.119999999995</v>
      </c>
      <c r="K68" s="36">
        <f t="shared" si="15"/>
        <v>-336187.73000000004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-13467.74</v>
      </c>
      <c r="C73" s="36">
        <v>-19550.83</v>
      </c>
      <c r="D73" s="36">
        <v>-18482.18</v>
      </c>
      <c r="E73" s="36">
        <v>-12960.81</v>
      </c>
      <c r="F73" s="36">
        <v>-17810.85</v>
      </c>
      <c r="G73" s="36">
        <v>-27140.99</v>
      </c>
      <c r="H73" s="36">
        <v>-13289.62</v>
      </c>
      <c r="I73" s="36">
        <v>-4671.92</v>
      </c>
      <c r="J73" s="36">
        <v>-9631.56</v>
      </c>
      <c r="K73" s="49">
        <f t="shared" si="15"/>
        <v>-137006.5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-12250.21</v>
      </c>
      <c r="F92" s="19">
        <v>0</v>
      </c>
      <c r="G92" s="19">
        <v>0</v>
      </c>
      <c r="H92" s="19">
        <v>0</v>
      </c>
      <c r="I92" s="49">
        <v>-7151.55</v>
      </c>
      <c r="J92" s="49">
        <v>-15033.56</v>
      </c>
      <c r="K92" s="49">
        <f t="shared" si="15"/>
        <v>-34435.32</v>
      </c>
      <c r="L92" s="56"/>
    </row>
    <row r="93" spans="1:12" ht="18.75" customHeight="1">
      <c r="A93" s="12" t="s">
        <v>127</v>
      </c>
      <c r="B93" s="19">
        <v>0</v>
      </c>
      <c r="C93" s="49">
        <f>-'[1]Plan1'!$D$8</f>
        <v>-40000</v>
      </c>
      <c r="D93" s="19">
        <v>0</v>
      </c>
      <c r="E93" s="49">
        <f>-'[1]Plan1'!$D$9</f>
        <v>-52000</v>
      </c>
      <c r="F93" s="19">
        <v>0</v>
      </c>
      <c r="G93" s="49">
        <f>-'[1]Plan1'!$E$13</f>
        <v>-23000</v>
      </c>
      <c r="H93" s="19">
        <v>0</v>
      </c>
      <c r="I93" s="19">
        <v>0</v>
      </c>
      <c r="J93" s="49">
        <f>-'[1]Plan1'!$D$13</f>
        <v>-16000</v>
      </c>
      <c r="K93" s="49">
        <f t="shared" si="15"/>
        <v>-131000</v>
      </c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49">
        <v>24150</v>
      </c>
      <c r="E94" s="49">
        <v>8532.84</v>
      </c>
      <c r="F94" s="49">
        <v>16820</v>
      </c>
      <c r="G94" s="49">
        <v>16020.25</v>
      </c>
      <c r="H94" s="49">
        <v>-169.12</v>
      </c>
      <c r="I94" s="19">
        <v>0</v>
      </c>
      <c r="J94" s="19">
        <v>0</v>
      </c>
      <c r="K94" s="49">
        <f t="shared" si="15"/>
        <v>65353.969999999994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aca="true" t="shared" si="18" ref="K95:K100">SUM(B95:J95)</f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1219291.96</v>
      </c>
      <c r="C97" s="24">
        <f t="shared" si="19"/>
        <v>1955998.0599999998</v>
      </c>
      <c r="D97" s="24">
        <f t="shared" si="19"/>
        <v>2397199.4100000006</v>
      </c>
      <c r="E97" s="24">
        <f t="shared" si="19"/>
        <v>1182903.2500000002</v>
      </c>
      <c r="F97" s="24">
        <f t="shared" si="19"/>
        <v>1725649.7</v>
      </c>
      <c r="G97" s="24">
        <f t="shared" si="19"/>
        <v>2376208.01</v>
      </c>
      <c r="H97" s="24">
        <f t="shared" si="19"/>
        <v>1258283.0699999996</v>
      </c>
      <c r="I97" s="24">
        <f>+I98+I99</f>
        <v>489192.11999999994</v>
      </c>
      <c r="J97" s="24">
        <f>+J98+J99</f>
        <v>732353.1200000001</v>
      </c>
      <c r="K97" s="49">
        <f t="shared" si="18"/>
        <v>13337078.7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1202252.8499999999</v>
      </c>
      <c r="C98" s="24">
        <f t="shared" si="20"/>
        <v>1933399.8199999998</v>
      </c>
      <c r="D98" s="24">
        <f t="shared" si="20"/>
        <v>2374323.6400000006</v>
      </c>
      <c r="E98" s="24">
        <f t="shared" si="20"/>
        <v>1161501.2000000002</v>
      </c>
      <c r="F98" s="24">
        <f t="shared" si="20"/>
        <v>1704869.01</v>
      </c>
      <c r="G98" s="24">
        <f t="shared" si="20"/>
        <v>2348077.3699999996</v>
      </c>
      <c r="H98" s="24">
        <f t="shared" si="20"/>
        <v>1240239.5799999996</v>
      </c>
      <c r="I98" s="24">
        <f t="shared" si="20"/>
        <v>489192.11999999994</v>
      </c>
      <c r="J98" s="24">
        <f t="shared" si="20"/>
        <v>720128.06</v>
      </c>
      <c r="K98" s="49">
        <f t="shared" si="18"/>
        <v>13173983.65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17039.11</v>
      </c>
      <c r="C99" s="24">
        <f>IF(+C56+C95+C100&lt;0,0,(C56+C95+C100))</f>
        <v>22598.24</v>
      </c>
      <c r="D99" s="24">
        <f t="shared" si="21"/>
        <v>22875.77</v>
      </c>
      <c r="E99" s="24">
        <f t="shared" si="21"/>
        <v>21402.05</v>
      </c>
      <c r="F99" s="24">
        <f t="shared" si="21"/>
        <v>20780.69</v>
      </c>
      <c r="G99" s="24">
        <f t="shared" si="21"/>
        <v>28130.64</v>
      </c>
      <c r="H99" s="24">
        <f t="shared" si="21"/>
        <v>18043.49</v>
      </c>
      <c r="I99" s="19">
        <f t="shared" si="21"/>
        <v>0</v>
      </c>
      <c r="J99" s="24">
        <f t="shared" si="21"/>
        <v>12225.06</v>
      </c>
      <c r="K99" s="49">
        <f t="shared" si="18"/>
        <v>163095.05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13337078.71</v>
      </c>
      <c r="L105" s="55"/>
    </row>
    <row r="106" spans="1:11" ht="18.75" customHeight="1">
      <c r="A106" s="26" t="s">
        <v>78</v>
      </c>
      <c r="B106" s="27">
        <v>150688.2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150688.2</v>
      </c>
    </row>
    <row r="107" spans="1:11" ht="18.75" customHeight="1">
      <c r="A107" s="26" t="s">
        <v>79</v>
      </c>
      <c r="B107" s="27">
        <v>1068603.76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1068603.76</v>
      </c>
    </row>
    <row r="108" spans="1:11" ht="18.75" customHeight="1">
      <c r="A108" s="26" t="s">
        <v>80</v>
      </c>
      <c r="B108" s="41">
        <v>0</v>
      </c>
      <c r="C108" s="27">
        <f>+C97</f>
        <v>1955998.0599999998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1955998.0599999998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2397199.4100000006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2397199.4100000006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1182903.2500000002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1182903.2500000002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330585.48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330585.48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621486.49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621486.49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773577.73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773577.73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683361.83</v>
      </c>
      <c r="H115" s="41">
        <v>0</v>
      </c>
      <c r="I115" s="41">
        <v>0</v>
      </c>
      <c r="J115" s="41">
        <v>0</v>
      </c>
      <c r="K115" s="42">
        <f t="shared" si="22"/>
        <v>683361.83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55356.42</v>
      </c>
      <c r="H116" s="41">
        <v>0</v>
      </c>
      <c r="I116" s="41">
        <v>0</v>
      </c>
      <c r="J116" s="41">
        <v>0</v>
      </c>
      <c r="K116" s="42">
        <f t="shared" si="22"/>
        <v>55356.42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383836.88</v>
      </c>
      <c r="H117" s="41">
        <v>0</v>
      </c>
      <c r="I117" s="41">
        <v>0</v>
      </c>
      <c r="J117" s="41">
        <v>0</v>
      </c>
      <c r="K117" s="42">
        <f t="shared" si="22"/>
        <v>383836.88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351606.23</v>
      </c>
      <c r="H118" s="41">
        <v>0</v>
      </c>
      <c r="I118" s="41">
        <v>0</v>
      </c>
      <c r="J118" s="41">
        <v>0</v>
      </c>
      <c r="K118" s="42">
        <f t="shared" si="22"/>
        <v>351606.23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902046.66</v>
      </c>
      <c r="H119" s="41">
        <v>0</v>
      </c>
      <c r="I119" s="41">
        <v>0</v>
      </c>
      <c r="J119" s="41">
        <v>0</v>
      </c>
      <c r="K119" s="42">
        <f t="shared" si="22"/>
        <v>902046.66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452226.56000000006</v>
      </c>
      <c r="I120" s="41">
        <v>0</v>
      </c>
      <c r="J120" s="41">
        <v>0</v>
      </c>
      <c r="K120" s="42">
        <f t="shared" si="22"/>
        <v>452226.56000000006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806056.51</v>
      </c>
      <c r="I121" s="41">
        <v>0</v>
      </c>
      <c r="J121" s="41">
        <v>0</v>
      </c>
      <c r="K121" s="42">
        <f t="shared" si="22"/>
        <v>806056.51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489192.12</v>
      </c>
      <c r="J122" s="41">
        <v>0</v>
      </c>
      <c r="K122" s="42">
        <f t="shared" si="22"/>
        <v>489192.12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732353.12</v>
      </c>
      <c r="K123" s="45">
        <f t="shared" si="22"/>
        <v>732353.12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2014-09-29T12:37:16Z</dcterms:modified>
  <cp:category/>
  <cp:version/>
  <cp:contentType/>
  <cp:contentStatus/>
</cp:coreProperties>
</file>