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<sst xmlns="http://schemas.openxmlformats.org/spreadsheetml/2006/main" count="129" uniqueCount="129">
  <si>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</si>
  <si>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</si>
  <si>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</si>
  <si>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</si>
  <si>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</si>
  <si>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</si>
  <si>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</si>
  <si>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</si>
  <si>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</si>
  <si>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</si>
  <si>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</si>
  <si>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</si>
  <si>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</si>
  <si>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</si>
  <si>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</si>
  <si>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</si>
  <si>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</si>
  <si>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</si>
  <si>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</si>
  <si>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</si>
  <si>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</si>
  <si>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</si>
  <si>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</si>
  <si>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</si>
  <si>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</si>
  <si>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</si>
  <si>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</si>
  <si>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</si>
  <si>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</si>
  <si>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</si>
  <si>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</si>
  <si>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</si>
  <si>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</si>
  <si>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</si>
  <si>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</si>
  <si>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</si>
  <si>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</si>
  <si>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</si>
  <si>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</si>
  <si>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</si>
  <si>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</si>
  <si>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</si>
  <si>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</si>
  <si>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</si>
  <si>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</si>
  <si>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</si>
  <si>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</si>
  <si>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</si>
  <si>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</si>
  <si>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</si>
  <si>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</si>
  <si>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</si>
  <si>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</si>
  <si>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</si>
  <si>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</si>
  <si>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</si>
  <si>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</si>
  <si>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</si>
  <si>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</si>
  <si>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</si>
  <si>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</si>
  <si>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</si>
  <si>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</si>
  <si>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</si>
  <si>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</si>
  <si>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</si>
  <si>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</si>
  <si>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</si>
  <si>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</si>
  <si>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</si>
  <si>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</si>
  <si>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</si>
  <si>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</si>
  <si>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</si>
  <si>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</si>
  <si>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</si>
  <si>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</si>
  <si>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</si>
  <si>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</si>
  <si>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</si>
  <si>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</si>
  <si>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</si>
  <si>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</si>
  <si>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</si>
  <si>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</si>
  <si>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</si>
  <si>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</si>
  <si>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</si>
  <si>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</si>
  <si>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</si>
  <si>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</si>
  <si>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</si>
  <si>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</si>
  <si>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</si>
  <si>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</si>
  <si>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</si>
  <si>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</si>
  <si>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</si>
  <si>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</si>
  <si>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</si>
  <si>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</si>
  <si>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</si>
  <si>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</si>
  <si>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</si>
  <si>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</si>
  <si>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</si>
  <si>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</si>
  <si>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</si>
  <si>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</si>
  <si>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</si>
  <si>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</si>
  <si>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</si>
  <si>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</si>
  <si>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</si>
  <si>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</si>
  <si>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</si>
  <si>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</si>
  <si>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</si>
  <si>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</si>
  <si>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</si>
  <si>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</si>
  <si>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</si>
  <si>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</si>
  <si>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</si>
  <si>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</si>
  <si>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19/09/14 - VENCIMENTO 26/09/14</t>
  </si>
  <si>
    <t>6.3. Revisão de Remuneração pelo Transporte Coletivo  (1)</t>
  </si>
  <si>
    <t xml:space="preserve">     Nota: </t>
  </si>
  <si>
    <t xml:space="preserve">    (1) - Passageiros transportados, processados pelo sistema de bilhetagem eletrônica, referentes ao mês de agosto/14. (547.019 passageiros).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</si>
</sst>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574951</v>
      </c>
      <c r="C7" s="9">
        <f t="shared" si="0"/>
        <v>789211</v>
      </c>
      <c r="D7" s="9">
        <f t="shared" si="0"/>
        <v>800540</v>
      </c>
      <c r="E7" s="9">
        <f t="shared" si="0"/>
        <v>536930</v>
      </c>
      <c r="F7" s="9">
        <f t="shared" si="0"/>
        <v>711646</v>
      </c>
      <c r="G7" s="9">
        <f t="shared" si="0"/>
        <v>1173520</v>
      </c>
      <c r="H7" s="9">
        <f t="shared" si="0"/>
        <v>557615</v>
      </c>
      <c r="I7" s="9">
        <f t="shared" si="0"/>
        <v>119258</v>
      </c>
      <c r="J7" s="9">
        <f t="shared" si="0"/>
        <v>306962</v>
      </c>
      <c r="K7" s="9">
        <f t="shared" si="0"/>
        <v>5570633</v>
      </c>
      <c r="L7" s="53"/>
    </row>
    <row r="8" spans="1:11" ht="17.25" customHeight="1">
      <c r="A8" s="10" t="s">
        <v>120</v>
      </c>
      <c r="B8" s="11">
        <f>B9+B12+B16</f>
        <v>347120</v>
      </c>
      <c r="C8" s="11">
        <f aca="true" t="shared" si="1" ref="C8:J8">C9+C12+C16</f>
        <v>484968</v>
      </c>
      <c r="D8" s="11">
        <f t="shared" si="1"/>
        <v>460536</v>
      </c>
      <c r="E8" s="11">
        <f t="shared" si="1"/>
        <v>322630</v>
      </c>
      <c r="F8" s="11">
        <f t="shared" si="1"/>
        <v>405545</v>
      </c>
      <c r="G8" s="11">
        <f t="shared" si="1"/>
        <v>649060</v>
      </c>
      <c r="H8" s="11">
        <f t="shared" si="1"/>
        <v>348448</v>
      </c>
      <c r="I8" s="11">
        <f t="shared" si="1"/>
        <v>65015</v>
      </c>
      <c r="J8" s="11">
        <f t="shared" si="1"/>
        <v>175128</v>
      </c>
      <c r="K8" s="11">
        <f>SUM(B8:J8)</f>
        <v>3258450</v>
      </c>
    </row>
    <row r="9" spans="1:11" ht="17.25" customHeight="1">
      <c r="A9" s="15" t="s">
        <v>17</v>
      </c>
      <c r="B9" s="13">
        <f>+B10+B11</f>
        <v>47421</v>
      </c>
      <c r="C9" s="13">
        <f aca="true" t="shared" si="2" ref="C9:J9">+C10+C11</f>
        <v>69574</v>
      </c>
      <c r="D9" s="13">
        <f t="shared" si="2"/>
        <v>59596</v>
      </c>
      <c r="E9" s="13">
        <f t="shared" si="2"/>
        <v>42448</v>
      </c>
      <c r="F9" s="13">
        <f t="shared" si="2"/>
        <v>46975</v>
      </c>
      <c r="G9" s="13">
        <f t="shared" si="2"/>
        <v>58843</v>
      </c>
      <c r="H9" s="13">
        <f t="shared" si="2"/>
        <v>57303</v>
      </c>
      <c r="I9" s="13">
        <f t="shared" si="2"/>
        <v>10216</v>
      </c>
      <c r="J9" s="13">
        <f t="shared" si="2"/>
        <v>19814</v>
      </c>
      <c r="K9" s="11">
        <f>SUM(B9:J9)</f>
        <v>412190</v>
      </c>
    </row>
    <row r="10" spans="1:11" ht="17.25" customHeight="1">
      <c r="A10" s="30" t="s">
        <v>18</v>
      </c>
      <c r="B10" s="13">
        <v>47421</v>
      </c>
      <c r="C10" s="13">
        <v>69574</v>
      </c>
      <c r="D10" s="13">
        <v>59596</v>
      </c>
      <c r="E10" s="13">
        <v>42448</v>
      </c>
      <c r="F10" s="13">
        <v>46975</v>
      </c>
      <c r="G10" s="13">
        <v>58843</v>
      </c>
      <c r="H10" s="13">
        <v>57303</v>
      </c>
      <c r="I10" s="13">
        <v>10216</v>
      </c>
      <c r="J10" s="13">
        <v>19814</v>
      </c>
      <c r="K10" s="11">
        <f>SUM(B10:J10)</f>
        <v>412190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288904</v>
      </c>
      <c r="C12" s="17">
        <f t="shared" si="3"/>
        <v>399521</v>
      </c>
      <c r="D12" s="17">
        <f t="shared" si="3"/>
        <v>387231</v>
      </c>
      <c r="E12" s="17">
        <f t="shared" si="3"/>
        <v>270776</v>
      </c>
      <c r="F12" s="17">
        <f t="shared" si="3"/>
        <v>346006</v>
      </c>
      <c r="G12" s="17">
        <f t="shared" si="3"/>
        <v>569870</v>
      </c>
      <c r="H12" s="17">
        <f t="shared" si="3"/>
        <v>281118</v>
      </c>
      <c r="I12" s="17">
        <f t="shared" si="3"/>
        <v>52337</v>
      </c>
      <c r="J12" s="17">
        <f t="shared" si="3"/>
        <v>149861</v>
      </c>
      <c r="K12" s="11">
        <f aca="true" t="shared" si="4" ref="K12:K27">SUM(B12:J12)</f>
        <v>2745624</v>
      </c>
    </row>
    <row r="13" spans="1:13" ht="17.25" customHeight="1">
      <c r="A13" s="14" t="s">
        <v>20</v>
      </c>
      <c r="B13" s="13">
        <v>127213</v>
      </c>
      <c r="C13" s="13">
        <v>186180</v>
      </c>
      <c r="D13" s="13">
        <v>186253</v>
      </c>
      <c r="E13" s="13">
        <v>128524</v>
      </c>
      <c r="F13" s="13">
        <v>162299</v>
      </c>
      <c r="G13" s="13">
        <v>258695</v>
      </c>
      <c r="H13" s="13">
        <v>122917</v>
      </c>
      <c r="I13" s="13">
        <v>26356</v>
      </c>
      <c r="J13" s="13">
        <v>71976</v>
      </c>
      <c r="K13" s="11">
        <f t="shared" si="4"/>
        <v>1270413</v>
      </c>
      <c r="L13" s="53"/>
      <c r="M13" s="54"/>
    </row>
    <row r="14" spans="1:12" ht="17.25" customHeight="1">
      <c r="A14" s="14" t="s">
        <v>21</v>
      </c>
      <c r="B14" s="13">
        <v>125772</v>
      </c>
      <c r="C14" s="13">
        <v>160086</v>
      </c>
      <c r="D14" s="13">
        <v>152638</v>
      </c>
      <c r="E14" s="13">
        <v>110985</v>
      </c>
      <c r="F14" s="13">
        <v>144472</v>
      </c>
      <c r="G14" s="13">
        <v>256452</v>
      </c>
      <c r="H14" s="13">
        <v>122725</v>
      </c>
      <c r="I14" s="13">
        <v>18670</v>
      </c>
      <c r="J14" s="13">
        <v>59230</v>
      </c>
      <c r="K14" s="11">
        <f t="shared" si="4"/>
        <v>1151030</v>
      </c>
      <c r="L14" s="53"/>
    </row>
    <row r="15" spans="1:11" ht="17.25" customHeight="1">
      <c r="A15" s="14" t="s">
        <v>22</v>
      </c>
      <c r="B15" s="13">
        <v>35919</v>
      </c>
      <c r="C15" s="13">
        <v>53255</v>
      </c>
      <c r="D15" s="13">
        <v>48340</v>
      </c>
      <c r="E15" s="13">
        <v>31267</v>
      </c>
      <c r="F15" s="13">
        <v>39235</v>
      </c>
      <c r="G15" s="13">
        <v>54723</v>
      </c>
      <c r="H15" s="13">
        <v>35476</v>
      </c>
      <c r="I15" s="13">
        <v>7311</v>
      </c>
      <c r="J15" s="13">
        <v>18655</v>
      </c>
      <c r="K15" s="11">
        <f t="shared" si="4"/>
        <v>324181</v>
      </c>
    </row>
    <row r="16" spans="1:11" ht="17.25" customHeight="1">
      <c r="A16" s="15" t="s">
        <v>116</v>
      </c>
      <c r="B16" s="13">
        <f>B17+B18+B19</f>
        <v>10795</v>
      </c>
      <c r="C16" s="13">
        <f aca="true" t="shared" si="5" ref="C16:J16">C17+C18+C19</f>
        <v>15873</v>
      </c>
      <c r="D16" s="13">
        <f t="shared" si="5"/>
        <v>13709</v>
      </c>
      <c r="E16" s="13">
        <f t="shared" si="5"/>
        <v>9406</v>
      </c>
      <c r="F16" s="13">
        <f t="shared" si="5"/>
        <v>12564</v>
      </c>
      <c r="G16" s="13">
        <f t="shared" si="5"/>
        <v>20347</v>
      </c>
      <c r="H16" s="13">
        <f t="shared" si="5"/>
        <v>10027</v>
      </c>
      <c r="I16" s="13">
        <f t="shared" si="5"/>
        <v>2462</v>
      </c>
      <c r="J16" s="13">
        <f t="shared" si="5"/>
        <v>5453</v>
      </c>
      <c r="K16" s="11">
        <f t="shared" si="4"/>
        <v>100636</v>
      </c>
    </row>
    <row r="17" spans="1:11" ht="17.25" customHeight="1">
      <c r="A17" s="14" t="s">
        <v>117</v>
      </c>
      <c r="B17" s="13">
        <v>4046</v>
      </c>
      <c r="C17" s="13">
        <v>6257</v>
      </c>
      <c r="D17" s="13">
        <v>5238</v>
      </c>
      <c r="E17" s="13">
        <v>3832</v>
      </c>
      <c r="F17" s="13">
        <v>5137</v>
      </c>
      <c r="G17" s="13">
        <v>8771</v>
      </c>
      <c r="H17" s="13">
        <v>4402</v>
      </c>
      <c r="I17" s="13">
        <v>1029</v>
      </c>
      <c r="J17" s="13">
        <v>2152</v>
      </c>
      <c r="K17" s="11">
        <f t="shared" si="4"/>
        <v>40864</v>
      </c>
    </row>
    <row r="18" spans="1:11" ht="17.25" customHeight="1">
      <c r="A18" s="14" t="s">
        <v>118</v>
      </c>
      <c r="B18" s="13">
        <v>259</v>
      </c>
      <c r="C18" s="13">
        <v>423</v>
      </c>
      <c r="D18" s="13">
        <v>402</v>
      </c>
      <c r="E18" s="13">
        <v>341</v>
      </c>
      <c r="F18" s="13">
        <v>406</v>
      </c>
      <c r="G18" s="13">
        <v>810</v>
      </c>
      <c r="H18" s="13">
        <v>379</v>
      </c>
      <c r="I18" s="13">
        <v>77</v>
      </c>
      <c r="J18" s="13">
        <v>172</v>
      </c>
      <c r="K18" s="11">
        <f t="shared" si="4"/>
        <v>3269</v>
      </c>
    </row>
    <row r="19" spans="1:11" ht="17.25" customHeight="1">
      <c r="A19" s="14" t="s">
        <v>119</v>
      </c>
      <c r="B19" s="13">
        <v>6490</v>
      </c>
      <c r="C19" s="13">
        <v>9193</v>
      </c>
      <c r="D19" s="13">
        <v>8069</v>
      </c>
      <c r="E19" s="13">
        <v>5233</v>
      </c>
      <c r="F19" s="13">
        <v>7021</v>
      </c>
      <c r="G19" s="13">
        <v>10766</v>
      </c>
      <c r="H19" s="13">
        <v>5246</v>
      </c>
      <c r="I19" s="13">
        <v>1356</v>
      </c>
      <c r="J19" s="13">
        <v>3129</v>
      </c>
      <c r="K19" s="11">
        <f t="shared" si="4"/>
        <v>56503</v>
      </c>
    </row>
    <row r="20" spans="1:11" ht="17.25" customHeight="1">
      <c r="A20" s="16" t="s">
        <v>23</v>
      </c>
      <c r="B20" s="11">
        <f>+B21+B22+B23</f>
        <v>184153</v>
      </c>
      <c r="C20" s="11">
        <f aca="true" t="shared" si="6" ref="C20:J20">+C21+C22+C23</f>
        <v>230994</v>
      </c>
      <c r="D20" s="11">
        <f t="shared" si="6"/>
        <v>255119</v>
      </c>
      <c r="E20" s="11">
        <f t="shared" si="6"/>
        <v>163797</v>
      </c>
      <c r="F20" s="11">
        <f t="shared" si="6"/>
        <v>249040</v>
      </c>
      <c r="G20" s="11">
        <f t="shared" si="6"/>
        <v>454699</v>
      </c>
      <c r="H20" s="11">
        <f t="shared" si="6"/>
        <v>166060</v>
      </c>
      <c r="I20" s="11">
        <f t="shared" si="6"/>
        <v>39554</v>
      </c>
      <c r="J20" s="11">
        <f t="shared" si="6"/>
        <v>94627</v>
      </c>
      <c r="K20" s="11">
        <f t="shared" si="4"/>
        <v>1838043</v>
      </c>
    </row>
    <row r="21" spans="1:12" ht="17.25" customHeight="1">
      <c r="A21" s="12" t="s">
        <v>24</v>
      </c>
      <c r="B21" s="13">
        <v>93035</v>
      </c>
      <c r="C21" s="13">
        <v>126578</v>
      </c>
      <c r="D21" s="13">
        <v>141464</v>
      </c>
      <c r="E21" s="13">
        <v>90116</v>
      </c>
      <c r="F21" s="13">
        <v>133991</v>
      </c>
      <c r="G21" s="13">
        <v>229881</v>
      </c>
      <c r="H21" s="13">
        <v>89210</v>
      </c>
      <c r="I21" s="13">
        <v>22938</v>
      </c>
      <c r="J21" s="13">
        <v>51577</v>
      </c>
      <c r="K21" s="11">
        <f t="shared" si="4"/>
        <v>978790</v>
      </c>
      <c r="L21" s="53"/>
    </row>
    <row r="22" spans="1:12" ht="17.25" customHeight="1">
      <c r="A22" s="12" t="s">
        <v>25</v>
      </c>
      <c r="B22" s="13">
        <v>72341</v>
      </c>
      <c r="C22" s="13">
        <v>80561</v>
      </c>
      <c r="D22" s="13">
        <v>87918</v>
      </c>
      <c r="E22" s="13">
        <v>59438</v>
      </c>
      <c r="F22" s="13">
        <v>92573</v>
      </c>
      <c r="G22" s="13">
        <v>188686</v>
      </c>
      <c r="H22" s="13">
        <v>61133</v>
      </c>
      <c r="I22" s="13">
        <v>12592</v>
      </c>
      <c r="J22" s="13">
        <v>33061</v>
      </c>
      <c r="K22" s="11">
        <f t="shared" si="4"/>
        <v>688303</v>
      </c>
      <c r="L22" s="53"/>
    </row>
    <row r="23" spans="1:11" ht="17.25" customHeight="1">
      <c r="A23" s="12" t="s">
        <v>26</v>
      </c>
      <c r="B23" s="13">
        <v>18777</v>
      </c>
      <c r="C23" s="13">
        <v>23855</v>
      </c>
      <c r="D23" s="13">
        <v>25737</v>
      </c>
      <c r="E23" s="13">
        <v>14243</v>
      </c>
      <c r="F23" s="13">
        <v>22476</v>
      </c>
      <c r="G23" s="13">
        <v>36132</v>
      </c>
      <c r="H23" s="13">
        <v>15717</v>
      </c>
      <c r="I23" s="13">
        <v>4024</v>
      </c>
      <c r="J23" s="13">
        <v>9989</v>
      </c>
      <c r="K23" s="11">
        <f t="shared" si="4"/>
        <v>170950</v>
      </c>
    </row>
    <row r="24" spans="1:11" ht="17.25" customHeight="1">
      <c r="A24" s="16" t="s">
        <v>27</v>
      </c>
      <c r="B24" s="13">
        <v>43678</v>
      </c>
      <c r="C24" s="13">
        <v>73249</v>
      </c>
      <c r="D24" s="13">
        <v>84885</v>
      </c>
      <c r="E24" s="13">
        <v>50503</v>
      </c>
      <c r="F24" s="13">
        <v>57061</v>
      </c>
      <c r="G24" s="13">
        <v>69761</v>
      </c>
      <c r="H24" s="13">
        <v>35758</v>
      </c>
      <c r="I24" s="13">
        <v>14689</v>
      </c>
      <c r="J24" s="13">
        <v>37207</v>
      </c>
      <c r="K24" s="11">
        <f t="shared" si="4"/>
        <v>466791</v>
      </c>
    </row>
    <row r="25" spans="1:12" ht="17.25" customHeight="1">
      <c r="A25" s="12" t="s">
        <v>28</v>
      </c>
      <c r="B25" s="13">
        <v>27954</v>
      </c>
      <c r="C25" s="13">
        <v>46879</v>
      </c>
      <c r="D25" s="13">
        <v>54326</v>
      </c>
      <c r="E25" s="13">
        <v>32322</v>
      </c>
      <c r="F25" s="13">
        <v>36519</v>
      </c>
      <c r="G25" s="13">
        <v>44647</v>
      </c>
      <c r="H25" s="13">
        <v>22885</v>
      </c>
      <c r="I25" s="13">
        <v>9401</v>
      </c>
      <c r="J25" s="13">
        <v>23812</v>
      </c>
      <c r="K25" s="11">
        <f t="shared" si="4"/>
        <v>298745</v>
      </c>
      <c r="L25" s="53"/>
    </row>
    <row r="26" spans="1:12" ht="17.25" customHeight="1">
      <c r="A26" s="12" t="s">
        <v>29</v>
      </c>
      <c r="B26" s="13">
        <v>15724</v>
      </c>
      <c r="C26" s="13">
        <v>26370</v>
      </c>
      <c r="D26" s="13">
        <v>30559</v>
      </c>
      <c r="E26" s="13">
        <v>18181</v>
      </c>
      <c r="F26" s="13">
        <v>20542</v>
      </c>
      <c r="G26" s="13">
        <v>25114</v>
      </c>
      <c r="H26" s="13">
        <v>12873</v>
      </c>
      <c r="I26" s="13">
        <v>5288</v>
      </c>
      <c r="J26" s="13">
        <v>13395</v>
      </c>
      <c r="K26" s="11">
        <f t="shared" si="4"/>
        <v>168046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7349</v>
      </c>
      <c r="I27" s="11">
        <v>0</v>
      </c>
      <c r="J27" s="11">
        <v>0</v>
      </c>
      <c r="K27" s="11">
        <f t="shared" si="4"/>
        <v>7349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10161.81</v>
      </c>
      <c r="I35" s="19">
        <v>0</v>
      </c>
      <c r="J35" s="19">
        <v>0</v>
      </c>
      <c r="K35" s="23">
        <f>SUM(B35:J35)</f>
        <v>10161.81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1404898.74</v>
      </c>
      <c r="C47" s="22">
        <f aca="true" t="shared" si="9" ref="C47:H47">+C48+C56</f>
        <v>2195379.7800000003</v>
      </c>
      <c r="D47" s="22">
        <f t="shared" si="9"/>
        <v>2526724.73</v>
      </c>
      <c r="E47" s="22">
        <f t="shared" si="9"/>
        <v>1436749.53</v>
      </c>
      <c r="F47" s="22">
        <f t="shared" si="9"/>
        <v>1841882.8</v>
      </c>
      <c r="G47" s="22">
        <f t="shared" si="9"/>
        <v>2611517.5700000003</v>
      </c>
      <c r="H47" s="22">
        <f t="shared" si="9"/>
        <v>1435737.08</v>
      </c>
      <c r="I47" s="22">
        <f>+I48+I56</f>
        <v>534359.32</v>
      </c>
      <c r="J47" s="22">
        <f>+J48+J56</f>
        <v>828729.37</v>
      </c>
      <c r="K47" s="22">
        <f>SUM(B47:J47)</f>
        <v>14815978.92</v>
      </c>
    </row>
    <row r="48" spans="1:11" ht="17.25" customHeight="1">
      <c r="A48" s="16" t="s">
        <v>48</v>
      </c>
      <c r="B48" s="23">
        <f>SUM(B49:B55)</f>
        <v>1387759.23</v>
      </c>
      <c r="C48" s="23">
        <f aca="true" t="shared" si="10" ref="C48:H48">SUM(C49:C55)</f>
        <v>2172781.54</v>
      </c>
      <c r="D48" s="23">
        <f t="shared" si="10"/>
        <v>2503848.96</v>
      </c>
      <c r="E48" s="23">
        <f t="shared" si="10"/>
        <v>1415347.48</v>
      </c>
      <c r="F48" s="23">
        <f t="shared" si="10"/>
        <v>1821102.11</v>
      </c>
      <c r="G48" s="23">
        <f t="shared" si="10"/>
        <v>2583386.93</v>
      </c>
      <c r="H48" s="23">
        <f t="shared" si="10"/>
        <v>1417693.59</v>
      </c>
      <c r="I48" s="23">
        <f>SUM(I49:I55)</f>
        <v>534359.32</v>
      </c>
      <c r="J48" s="23">
        <f>SUM(J49:J55)</f>
        <v>815505.95</v>
      </c>
      <c r="K48" s="23">
        <f aca="true" t="shared" si="11" ref="K48:K56">SUM(B48:J48)</f>
        <v>14651785.11</v>
      </c>
    </row>
    <row r="49" spans="1:11" ht="17.25" customHeight="1">
      <c r="A49" s="35" t="s">
        <v>49</v>
      </c>
      <c r="B49" s="23">
        <f aca="true" t="shared" si="12" ref="B49:H49">ROUND(B30*B7,2)</f>
        <v>1387759.23</v>
      </c>
      <c r="C49" s="23">
        <f t="shared" si="12"/>
        <v>2167962.62</v>
      </c>
      <c r="D49" s="23">
        <f t="shared" si="12"/>
        <v>2503848.96</v>
      </c>
      <c r="E49" s="23">
        <f t="shared" si="12"/>
        <v>1415347.48</v>
      </c>
      <c r="F49" s="23">
        <f t="shared" si="12"/>
        <v>1821102.11</v>
      </c>
      <c r="G49" s="23">
        <f t="shared" si="12"/>
        <v>2583386.93</v>
      </c>
      <c r="H49" s="23">
        <f t="shared" si="12"/>
        <v>1407531.78</v>
      </c>
      <c r="I49" s="23">
        <f>ROUND(I30*I7,2)</f>
        <v>534359.32</v>
      </c>
      <c r="J49" s="23">
        <f>ROUND(J30*J7,2)</f>
        <v>815505.95</v>
      </c>
      <c r="K49" s="23">
        <f t="shared" si="11"/>
        <v>14636804.379999999</v>
      </c>
    </row>
    <row r="50" spans="1:11" ht="17.25" customHeight="1">
      <c r="A50" s="35" t="s">
        <v>50</v>
      </c>
      <c r="B50" s="19">
        <v>0</v>
      </c>
      <c r="C50" s="23">
        <f>ROUND(C31*C7,2)</f>
        <v>4818.92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4818.92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10161.81</v>
      </c>
      <c r="I53" s="32">
        <f>+I35</f>
        <v>0</v>
      </c>
      <c r="J53" s="32">
        <f>+J35</f>
        <v>0</v>
      </c>
      <c r="K53" s="23">
        <f t="shared" si="11"/>
        <v>10161.81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-218217.22</v>
      </c>
      <c r="C60" s="36">
        <f t="shared" si="13"/>
        <v>-217320.18999999997</v>
      </c>
      <c r="D60" s="36">
        <f t="shared" si="13"/>
        <v>-227670.58</v>
      </c>
      <c r="E60" s="36">
        <f t="shared" si="13"/>
        <v>-412265.62</v>
      </c>
      <c r="F60" s="36">
        <f t="shared" si="13"/>
        <v>128945.57</v>
      </c>
      <c r="G60" s="36">
        <f t="shared" si="13"/>
        <v>-142752.59000000003</v>
      </c>
      <c r="H60" s="36">
        <f t="shared" si="13"/>
        <v>-60669.130000000005</v>
      </c>
      <c r="I60" s="36">
        <f t="shared" si="13"/>
        <v>-67894.82</v>
      </c>
      <c r="J60" s="36">
        <f t="shared" si="13"/>
        <v>-16459.440000000002</v>
      </c>
      <c r="K60" s="36">
        <f>SUM(B60:J60)</f>
        <v>-1234304.0199999998</v>
      </c>
    </row>
    <row r="61" spans="1:11" ht="18.75" customHeight="1">
      <c r="A61" s="16" t="s">
        <v>82</v>
      </c>
      <c r="B61" s="36">
        <f aca="true" t="shared" si="14" ref="B61:J61">B62+B63+B64+B65+B66+B67</f>
        <v>-213896.5</v>
      </c>
      <c r="C61" s="36">
        <f t="shared" si="14"/>
        <v>-216106.7</v>
      </c>
      <c r="D61" s="36">
        <f t="shared" si="14"/>
        <v>-200727.82</v>
      </c>
      <c r="E61" s="36">
        <f t="shared" si="14"/>
        <v>-224220.91</v>
      </c>
      <c r="F61" s="36">
        <f t="shared" si="14"/>
        <v>-211104.89</v>
      </c>
      <c r="G61" s="36">
        <f t="shared" si="14"/>
        <v>-237147.75</v>
      </c>
      <c r="H61" s="36">
        <f t="shared" si="14"/>
        <v>-171949</v>
      </c>
      <c r="I61" s="36">
        <f t="shared" si="14"/>
        <v>-30648</v>
      </c>
      <c r="J61" s="36">
        <f t="shared" si="14"/>
        <v>-59442</v>
      </c>
      <c r="K61" s="36">
        <f aca="true" t="shared" si="15" ref="K61:K94">SUM(B61:J61)</f>
        <v>-1565243.57</v>
      </c>
    </row>
    <row r="62" spans="1:11" ht="18.75" customHeight="1">
      <c r="A62" s="12" t="s">
        <v>83</v>
      </c>
      <c r="B62" s="36">
        <f>-ROUND(B9*$D$3,2)</f>
        <v>-142263</v>
      </c>
      <c r="C62" s="36">
        <f aca="true" t="shared" si="16" ref="C62:J62">-ROUND(C9*$D$3,2)</f>
        <v>-208722</v>
      </c>
      <c r="D62" s="36">
        <f t="shared" si="16"/>
        <v>-178788</v>
      </c>
      <c r="E62" s="36">
        <f t="shared" si="16"/>
        <v>-127344</v>
      </c>
      <c r="F62" s="36">
        <f t="shared" si="16"/>
        <v>-140925</v>
      </c>
      <c r="G62" s="36">
        <f t="shared" si="16"/>
        <v>-176529</v>
      </c>
      <c r="H62" s="36">
        <f t="shared" si="16"/>
        <v>-171909</v>
      </c>
      <c r="I62" s="36">
        <f t="shared" si="16"/>
        <v>-30648</v>
      </c>
      <c r="J62" s="36">
        <f t="shared" si="16"/>
        <v>-59442</v>
      </c>
      <c r="K62" s="36">
        <f t="shared" si="15"/>
        <v>-1236570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-540</v>
      </c>
      <c r="C64" s="36">
        <v>-153</v>
      </c>
      <c r="D64" s="36">
        <v>-180</v>
      </c>
      <c r="E64" s="36">
        <v>-681</v>
      </c>
      <c r="F64" s="36">
        <v>-456</v>
      </c>
      <c r="G64" s="36">
        <v>-339</v>
      </c>
      <c r="H64" s="19">
        <v>0</v>
      </c>
      <c r="I64" s="19">
        <v>0</v>
      </c>
      <c r="J64" s="19">
        <v>0</v>
      </c>
      <c r="K64" s="36">
        <f t="shared" si="15"/>
        <v>-2349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-71093.5</v>
      </c>
      <c r="C66" s="48">
        <v>-7231.7</v>
      </c>
      <c r="D66" s="48">
        <v>-21759.82</v>
      </c>
      <c r="E66" s="48">
        <v>-96083.91</v>
      </c>
      <c r="F66" s="48">
        <v>-69723.89</v>
      </c>
      <c r="G66" s="48">
        <v>-60279.75</v>
      </c>
      <c r="H66" s="48">
        <v>-40</v>
      </c>
      <c r="I66" s="19">
        <v>0</v>
      </c>
      <c r="J66" s="19">
        <v>0</v>
      </c>
      <c r="K66" s="36">
        <f t="shared" si="15"/>
        <v>-326212.57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-112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-112</v>
      </c>
    </row>
    <row r="68" spans="1:11" ht="18.75" customHeight="1">
      <c r="A68" s="12" t="s">
        <v>87</v>
      </c>
      <c r="B68" s="36">
        <f aca="true" t="shared" si="17" ref="B68:J68">SUM(B69:B92)</f>
        <v>-45241.18</v>
      </c>
      <c r="C68" s="36">
        <f t="shared" si="17"/>
        <v>-68366.65</v>
      </c>
      <c r="D68" s="36">
        <f t="shared" si="17"/>
        <v>-197324.17</v>
      </c>
      <c r="E68" s="36">
        <f t="shared" si="17"/>
        <v>-203781.72</v>
      </c>
      <c r="F68" s="36">
        <f t="shared" si="17"/>
        <v>-110621.81</v>
      </c>
      <c r="G68" s="36">
        <f t="shared" si="17"/>
        <v>-192878.16</v>
      </c>
      <c r="H68" s="36">
        <f t="shared" si="17"/>
        <v>-24793.35</v>
      </c>
      <c r="I68" s="36">
        <f t="shared" si="17"/>
        <v>-55694.97</v>
      </c>
      <c r="J68" s="36">
        <f t="shared" si="17"/>
        <v>-38952.54</v>
      </c>
      <c r="K68" s="36">
        <f t="shared" si="15"/>
        <v>-937654.55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-31530.44</v>
      </c>
      <c r="C75" s="36">
        <v>-17439.69</v>
      </c>
      <c r="D75" s="36">
        <v>-123390.66</v>
      </c>
      <c r="E75" s="36">
        <v>-143985.89</v>
      </c>
      <c r="F75" s="36">
        <v>-30278.63</v>
      </c>
      <c r="G75" s="36">
        <v>-116167.17</v>
      </c>
      <c r="H75" s="36">
        <v>-11233.73</v>
      </c>
      <c r="I75" s="19">
        <v>0</v>
      </c>
      <c r="J75" s="36">
        <v>-14486.72</v>
      </c>
      <c r="K75" s="49">
        <f t="shared" si="15"/>
        <v>-488512.93</v>
      </c>
    </row>
    <row r="76" spans="1:11" ht="18.75" customHeight="1">
      <c r="A76" s="12" t="s">
        <v>69</v>
      </c>
      <c r="B76" s="36">
        <v>-243</v>
      </c>
      <c r="C76" s="36">
        <v>-31213</v>
      </c>
      <c r="D76" s="36">
        <v>-54330</v>
      </c>
      <c r="E76" s="36">
        <v>-34910</v>
      </c>
      <c r="F76" s="36">
        <v>-62139</v>
      </c>
      <c r="G76" s="36">
        <v>-49552</v>
      </c>
      <c r="H76" s="36">
        <v>-270</v>
      </c>
      <c r="I76" s="36">
        <v>-12240</v>
      </c>
      <c r="J76" s="19">
        <v>0</v>
      </c>
      <c r="K76" s="49">
        <f t="shared" si="15"/>
        <v>-244897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-11925.02</v>
      </c>
      <c r="F92" s="19">
        <v>0</v>
      </c>
      <c r="G92" s="19">
        <v>0</v>
      </c>
      <c r="H92" s="19">
        <v>0</v>
      </c>
      <c r="I92" s="49">
        <v>-6732.93</v>
      </c>
      <c r="J92" s="49">
        <v>-14834.26</v>
      </c>
      <c r="K92" s="49">
        <f t="shared" si="15"/>
        <v>-33492.21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40920.46</v>
      </c>
      <c r="C94" s="49">
        <v>67153.16</v>
      </c>
      <c r="D94" s="49">
        <v>170381.41</v>
      </c>
      <c r="E94" s="49">
        <v>15737.01</v>
      </c>
      <c r="F94" s="49">
        <v>450672.27</v>
      </c>
      <c r="G94" s="49">
        <v>287273.32</v>
      </c>
      <c r="H94" s="49">
        <v>136073.22</v>
      </c>
      <c r="I94" s="49">
        <v>18448.15</v>
      </c>
      <c r="J94" s="49">
        <v>82933.46</v>
      </c>
      <c r="K94" s="49">
        <f t="shared" si="15"/>
        <v>1269592.46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1186681.52</v>
      </c>
      <c r="C97" s="24">
        <f t="shared" si="19"/>
        <v>1978059.59</v>
      </c>
      <c r="D97" s="24">
        <f t="shared" si="19"/>
        <v>2299054.1500000004</v>
      </c>
      <c r="E97" s="24">
        <f t="shared" si="19"/>
        <v>1024483.9100000001</v>
      </c>
      <c r="F97" s="24">
        <f t="shared" si="19"/>
        <v>1970828.37</v>
      </c>
      <c r="G97" s="24">
        <f t="shared" si="19"/>
        <v>2468764.98</v>
      </c>
      <c r="H97" s="24">
        <f t="shared" si="19"/>
        <v>1375067.95</v>
      </c>
      <c r="I97" s="24">
        <f>+I98+I99</f>
        <v>466464.5</v>
      </c>
      <c r="J97" s="24">
        <f>+J98+J99</f>
        <v>812269.9299999999</v>
      </c>
      <c r="K97" s="49">
        <f t="shared" si="18"/>
        <v>13581674.9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1169542.01</v>
      </c>
      <c r="C98" s="24">
        <f t="shared" si="20"/>
        <v>1955461.35</v>
      </c>
      <c r="D98" s="24">
        <f t="shared" si="20"/>
        <v>2276178.3800000004</v>
      </c>
      <c r="E98" s="24">
        <f t="shared" si="20"/>
        <v>1003081.8600000001</v>
      </c>
      <c r="F98" s="24">
        <f t="shared" si="20"/>
        <v>1950047.6800000002</v>
      </c>
      <c r="G98" s="24">
        <f t="shared" si="20"/>
        <v>2440634.34</v>
      </c>
      <c r="H98" s="24">
        <f t="shared" si="20"/>
        <v>1357024.46</v>
      </c>
      <c r="I98" s="24">
        <f t="shared" si="20"/>
        <v>466464.5</v>
      </c>
      <c r="J98" s="24">
        <f t="shared" si="20"/>
        <v>800044.8699999999</v>
      </c>
      <c r="K98" s="49">
        <f t="shared" si="18"/>
        <v>13418479.450000001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13581674.909999996</v>
      </c>
      <c r="L105" s="55"/>
    </row>
    <row r="106" spans="1:11" ht="18.75" customHeight="1">
      <c r="A106" s="26" t="s">
        <v>78</v>
      </c>
      <c r="B106" s="27">
        <v>145072.39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145072.39</v>
      </c>
    </row>
    <row r="107" spans="1:11" ht="18.75" customHeight="1">
      <c r="A107" s="26" t="s">
        <v>79</v>
      </c>
      <c r="B107" s="27">
        <v>1041609.12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1041609.12</v>
      </c>
    </row>
    <row r="108" spans="1:11" ht="18.75" customHeight="1">
      <c r="A108" s="26" t="s">
        <v>80</v>
      </c>
      <c r="B108" s="41">
        <v>0</v>
      </c>
      <c r="C108" s="27">
        <f>+C97</f>
        <v>1978059.59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1978059.59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2299054.1500000004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2299054.1500000004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1024483.9100000001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1024483.9100000001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371115.46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371115.46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670587.18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670587.18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929125.74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929125.74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722328.85</v>
      </c>
      <c r="H115" s="41">
        <v>0</v>
      </c>
      <c r="I115" s="41">
        <v>0</v>
      </c>
      <c r="J115" s="41">
        <v>0</v>
      </c>
      <c r="K115" s="42">
        <f t="shared" si="22"/>
        <v>722328.85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57527.97</v>
      </c>
      <c r="H116" s="41">
        <v>0</v>
      </c>
      <c r="I116" s="41">
        <v>0</v>
      </c>
      <c r="J116" s="41">
        <v>0</v>
      </c>
      <c r="K116" s="42">
        <f t="shared" si="22"/>
        <v>57527.97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373824.36</v>
      </c>
      <c r="H117" s="41">
        <v>0</v>
      </c>
      <c r="I117" s="41">
        <v>0</v>
      </c>
      <c r="J117" s="41">
        <v>0</v>
      </c>
      <c r="K117" s="42">
        <f t="shared" si="22"/>
        <v>373824.36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388802.53</v>
      </c>
      <c r="H118" s="41">
        <v>0</v>
      </c>
      <c r="I118" s="41">
        <v>0</v>
      </c>
      <c r="J118" s="41">
        <v>0</v>
      </c>
      <c r="K118" s="42">
        <f t="shared" si="22"/>
        <v>388802.53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926281.27</v>
      </c>
      <c r="H119" s="41">
        <v>0</v>
      </c>
      <c r="I119" s="41">
        <v>0</v>
      </c>
      <c r="J119" s="41">
        <v>0</v>
      </c>
      <c r="K119" s="42">
        <f t="shared" si="22"/>
        <v>926281.27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450304.84</v>
      </c>
      <c r="I120" s="41">
        <v>0</v>
      </c>
      <c r="J120" s="41">
        <v>0</v>
      </c>
      <c r="K120" s="42">
        <f t="shared" si="22"/>
        <v>450304.84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924763.12</v>
      </c>
      <c r="I121" s="41">
        <v>0</v>
      </c>
      <c r="J121" s="41">
        <v>0</v>
      </c>
      <c r="K121" s="42">
        <f t="shared" si="22"/>
        <v>924763.12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466464.5</v>
      </c>
      <c r="J122" s="41">
        <v>0</v>
      </c>
      <c r="K122" s="42">
        <f t="shared" si="22"/>
        <v>466464.5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812269.93</v>
      </c>
      <c r="K123" s="45">
        <f t="shared" si="22"/>
        <v>812269.93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2014-09-26T12:23:28Z</dcterms:modified>
  <cp:category/>
  <cp:version/>
  <cp:contentType/>
  <cp:contentStatus/>
</cp:coreProperties>
</file>