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<sst xmlns="http://schemas.openxmlformats.org/spreadsheetml/2006/main" count="127" uniqueCount="127">
  <si>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</si>
  <si>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</si>
  <si>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</si>
  <si>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</si>
  <si>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</si>
  <si>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</si>
  <si>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</si>
  <si>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</si>
  <si>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</si>
  <si>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</si>
  <si>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</si>
  <si>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</si>
  <si>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</si>
  <si>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</si>
  <si>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</si>
  <si>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</si>
  <si>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</si>
  <si>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</si>
  <si>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</si>
  <si>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</si>
  <si>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</si>
  <si>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</si>
  <si>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</si>
  <si>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</si>
  <si>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</si>
  <si>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</si>
  <si>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</si>
  <si>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</si>
  <si>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</si>
  <si>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</si>
  <si>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</si>
  <si>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</si>
  <si>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</si>
  <si>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</si>
  <si>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</si>
  <si>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</si>
  <si>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</si>
  <si>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</si>
  <si>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</si>
  <si>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</si>
  <si>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</si>
  <si>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</si>
  <si>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</si>
  <si>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</si>
  <si>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</si>
  <si>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</si>
  <si>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</si>
  <si>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</si>
  <si>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</si>
  <si>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</si>
  <si>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</si>
  <si>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</si>
  <si>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</si>
  <si>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</si>
  <si>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</si>
  <si>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</si>
  <si>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</si>
  <si>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</si>
  <si>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</si>
  <si>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</si>
  <si>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</si>
  <si>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</si>
  <si>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</si>
  <si>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</si>
  <si>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</si>
  <si>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</si>
  <si>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</si>
  <si>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</si>
  <si>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</si>
  <si>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</si>
  <si>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</si>
  <si>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</si>
  <si>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</si>
  <si>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</si>
  <si>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</si>
  <si>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</si>
  <si>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</si>
  <si>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</si>
  <si>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</si>
  <si>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</si>
  <si>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</si>
  <si>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</si>
  <si>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</si>
  <si>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</si>
  <si>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</si>
  <si>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</si>
  <si>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</si>
  <si>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</si>
  <si>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</si>
  <si>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</si>
  <si>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</si>
  <si>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</si>
  <si>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</si>
  <si>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</si>
  <si>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</si>
  <si>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</si>
  <si>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</si>
  <si>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</si>
  <si>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</si>
  <si>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</si>
  <si>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</si>
  <si>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</si>
  <si>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</si>
  <si>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</si>
  <si>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</si>
  <si>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</si>
  <si>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</si>
  <si>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</si>
  <si>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</si>
  <si>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</si>
  <si>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</si>
  <si>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</si>
  <si>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</si>
  <si>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</si>
  <si>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</si>
  <si>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</si>
  <si>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</si>
  <si>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</si>
  <si>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</si>
  <si>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</si>
  <si>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</si>
  <si>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</si>
  <si>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</si>
  <si>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</si>
  <si>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</si>
  <si>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</si>
  <si>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16/09/14 - VENCIMENTO 23/09/14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</si>
</sst>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580137</v>
      </c>
      <c r="C7" s="9">
        <f t="shared" si="0"/>
        <v>825019</v>
      </c>
      <c r="D7" s="9">
        <f t="shared" si="0"/>
        <v>836198</v>
      </c>
      <c r="E7" s="9">
        <f t="shared" si="0"/>
        <v>561497</v>
      </c>
      <c r="F7" s="9">
        <f t="shared" si="0"/>
        <v>775214</v>
      </c>
      <c r="G7" s="9">
        <f t="shared" si="0"/>
        <v>1230442</v>
      </c>
      <c r="H7" s="9">
        <f t="shared" si="0"/>
        <v>566430</v>
      </c>
      <c r="I7" s="9">
        <f t="shared" si="0"/>
        <v>118821</v>
      </c>
      <c r="J7" s="9">
        <f t="shared" si="0"/>
        <v>314982</v>
      </c>
      <c r="K7" s="9">
        <f t="shared" si="0"/>
        <v>5808740</v>
      </c>
      <c r="L7" s="53"/>
    </row>
    <row r="8" spans="1:11" ht="17.25" customHeight="1">
      <c r="A8" s="10" t="s">
        <v>121</v>
      </c>
      <c r="B8" s="11">
        <f>B9+B12+B16</f>
        <v>347372</v>
      </c>
      <c r="C8" s="11">
        <f aca="true" t="shared" si="1" ref="C8:J8">C9+C12+C16</f>
        <v>502887</v>
      </c>
      <c r="D8" s="11">
        <f t="shared" si="1"/>
        <v>478299</v>
      </c>
      <c r="E8" s="11">
        <f t="shared" si="1"/>
        <v>335126</v>
      </c>
      <c r="F8" s="11">
        <f t="shared" si="1"/>
        <v>438531</v>
      </c>
      <c r="G8" s="11">
        <f t="shared" si="1"/>
        <v>674371</v>
      </c>
      <c r="H8" s="11">
        <f t="shared" si="1"/>
        <v>352724</v>
      </c>
      <c r="I8" s="11">
        <f t="shared" si="1"/>
        <v>64443</v>
      </c>
      <c r="J8" s="11">
        <f t="shared" si="1"/>
        <v>177294</v>
      </c>
      <c r="K8" s="11">
        <f>SUM(B8:J8)</f>
        <v>3371047</v>
      </c>
    </row>
    <row r="9" spans="1:11" ht="17.25" customHeight="1">
      <c r="A9" s="15" t="s">
        <v>17</v>
      </c>
      <c r="B9" s="13">
        <f>+B10+B11</f>
        <v>44469</v>
      </c>
      <c r="C9" s="13">
        <f aca="true" t="shared" si="2" ref="C9:J9">+C10+C11</f>
        <v>66990</v>
      </c>
      <c r="D9" s="13">
        <f t="shared" si="2"/>
        <v>57861</v>
      </c>
      <c r="E9" s="13">
        <f t="shared" si="2"/>
        <v>41936</v>
      </c>
      <c r="F9" s="13">
        <f t="shared" si="2"/>
        <v>48923</v>
      </c>
      <c r="G9" s="13">
        <f t="shared" si="2"/>
        <v>59162</v>
      </c>
      <c r="H9" s="13">
        <f t="shared" si="2"/>
        <v>56005</v>
      </c>
      <c r="I9" s="13">
        <f t="shared" si="2"/>
        <v>9381</v>
      </c>
      <c r="J9" s="13">
        <f t="shared" si="2"/>
        <v>18672</v>
      </c>
      <c r="K9" s="11">
        <f>SUM(B9:J9)</f>
        <v>403399</v>
      </c>
    </row>
    <row r="10" spans="1:11" ht="17.25" customHeight="1">
      <c r="A10" s="30" t="s">
        <v>18</v>
      </c>
      <c r="B10" s="13">
        <v>44469</v>
      </c>
      <c r="C10" s="13">
        <v>66990</v>
      </c>
      <c r="D10" s="13">
        <v>57861</v>
      </c>
      <c r="E10" s="13">
        <v>41936</v>
      </c>
      <c r="F10" s="13">
        <v>48923</v>
      </c>
      <c r="G10" s="13">
        <v>59162</v>
      </c>
      <c r="H10" s="13">
        <v>56005</v>
      </c>
      <c r="I10" s="13">
        <v>9381</v>
      </c>
      <c r="J10" s="13">
        <v>18672</v>
      </c>
      <c r="K10" s="11">
        <f>SUM(B10:J10)</f>
        <v>403399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292137</v>
      </c>
      <c r="C12" s="17">
        <f t="shared" si="3"/>
        <v>419255</v>
      </c>
      <c r="D12" s="17">
        <f t="shared" si="3"/>
        <v>405938</v>
      </c>
      <c r="E12" s="17">
        <f t="shared" si="3"/>
        <v>283322</v>
      </c>
      <c r="F12" s="17">
        <f t="shared" si="3"/>
        <v>376024</v>
      </c>
      <c r="G12" s="17">
        <f t="shared" si="3"/>
        <v>593600</v>
      </c>
      <c r="H12" s="17">
        <f t="shared" si="3"/>
        <v>286621</v>
      </c>
      <c r="I12" s="17">
        <f t="shared" si="3"/>
        <v>52646</v>
      </c>
      <c r="J12" s="17">
        <f t="shared" si="3"/>
        <v>153194</v>
      </c>
      <c r="K12" s="11">
        <f aca="true" t="shared" si="4" ref="K12:K27">SUM(B12:J12)</f>
        <v>2862737</v>
      </c>
    </row>
    <row r="13" spans="1:13" ht="17.25" customHeight="1">
      <c r="A13" s="14" t="s">
        <v>20</v>
      </c>
      <c r="B13" s="13">
        <v>123989</v>
      </c>
      <c r="C13" s="13">
        <v>189314</v>
      </c>
      <c r="D13" s="13">
        <v>188846</v>
      </c>
      <c r="E13" s="13">
        <v>130810</v>
      </c>
      <c r="F13" s="13">
        <v>171761</v>
      </c>
      <c r="G13" s="13">
        <v>262216</v>
      </c>
      <c r="H13" s="13">
        <v>122224</v>
      </c>
      <c r="I13" s="13">
        <v>25849</v>
      </c>
      <c r="J13" s="13">
        <v>71296</v>
      </c>
      <c r="K13" s="11">
        <f t="shared" si="4"/>
        <v>1286305</v>
      </c>
      <c r="L13" s="53"/>
      <c r="M13" s="54"/>
    </row>
    <row r="14" spans="1:12" ht="17.25" customHeight="1">
      <c r="A14" s="14" t="s">
        <v>21</v>
      </c>
      <c r="B14" s="13">
        <v>130188</v>
      </c>
      <c r="C14" s="13">
        <v>171346</v>
      </c>
      <c r="D14" s="13">
        <v>162130</v>
      </c>
      <c r="E14" s="13">
        <v>117677</v>
      </c>
      <c r="F14" s="13">
        <v>157899</v>
      </c>
      <c r="G14" s="13">
        <v>270250</v>
      </c>
      <c r="H14" s="13">
        <v>126294</v>
      </c>
      <c r="I14" s="13">
        <v>19049</v>
      </c>
      <c r="J14" s="13">
        <v>61172</v>
      </c>
      <c r="K14" s="11">
        <f t="shared" si="4"/>
        <v>1216005</v>
      </c>
      <c r="L14" s="53"/>
    </row>
    <row r="15" spans="1:11" ht="17.25" customHeight="1">
      <c r="A15" s="14" t="s">
        <v>22</v>
      </c>
      <c r="B15" s="13">
        <v>37960</v>
      </c>
      <c r="C15" s="13">
        <v>58595</v>
      </c>
      <c r="D15" s="13">
        <v>54962</v>
      </c>
      <c r="E15" s="13">
        <v>34835</v>
      </c>
      <c r="F15" s="13">
        <v>46364</v>
      </c>
      <c r="G15" s="13">
        <v>61134</v>
      </c>
      <c r="H15" s="13">
        <v>38103</v>
      </c>
      <c r="I15" s="13">
        <v>7748</v>
      </c>
      <c r="J15" s="13">
        <v>20726</v>
      </c>
      <c r="K15" s="11">
        <f t="shared" si="4"/>
        <v>360427</v>
      </c>
    </row>
    <row r="16" spans="1:11" ht="17.25" customHeight="1">
      <c r="A16" s="15" t="s">
        <v>117</v>
      </c>
      <c r="B16" s="13">
        <f>B17+B18+B19</f>
        <v>10766</v>
      </c>
      <c r="C16" s="13">
        <f aca="true" t="shared" si="5" ref="C16:J16">C17+C18+C19</f>
        <v>16642</v>
      </c>
      <c r="D16" s="13">
        <f t="shared" si="5"/>
        <v>14500</v>
      </c>
      <c r="E16" s="13">
        <f t="shared" si="5"/>
        <v>9868</v>
      </c>
      <c r="F16" s="13">
        <f t="shared" si="5"/>
        <v>13584</v>
      </c>
      <c r="G16" s="13">
        <f t="shared" si="5"/>
        <v>21609</v>
      </c>
      <c r="H16" s="13">
        <f t="shared" si="5"/>
        <v>10098</v>
      </c>
      <c r="I16" s="13">
        <f t="shared" si="5"/>
        <v>2416</v>
      </c>
      <c r="J16" s="13">
        <f t="shared" si="5"/>
        <v>5428</v>
      </c>
      <c r="K16" s="11">
        <f t="shared" si="4"/>
        <v>104911</v>
      </c>
    </row>
    <row r="17" spans="1:11" ht="17.25" customHeight="1">
      <c r="A17" s="14" t="s">
        <v>118</v>
      </c>
      <c r="B17" s="13">
        <v>3886</v>
      </c>
      <c r="C17" s="13">
        <v>6338</v>
      </c>
      <c r="D17" s="13">
        <v>5267</v>
      </c>
      <c r="E17" s="13">
        <v>4063</v>
      </c>
      <c r="F17" s="13">
        <v>5432</v>
      </c>
      <c r="G17" s="13">
        <v>9160</v>
      </c>
      <c r="H17" s="13">
        <v>4508</v>
      </c>
      <c r="I17" s="13">
        <v>948</v>
      </c>
      <c r="J17" s="13">
        <v>2063</v>
      </c>
      <c r="K17" s="11">
        <f t="shared" si="4"/>
        <v>41665</v>
      </c>
    </row>
    <row r="18" spans="1:11" ht="17.25" customHeight="1">
      <c r="A18" s="14" t="s">
        <v>119</v>
      </c>
      <c r="B18" s="13">
        <v>270</v>
      </c>
      <c r="C18" s="13">
        <v>431</v>
      </c>
      <c r="D18" s="13">
        <v>438</v>
      </c>
      <c r="E18" s="13">
        <v>345</v>
      </c>
      <c r="F18" s="13">
        <v>418</v>
      </c>
      <c r="G18" s="13">
        <v>798</v>
      </c>
      <c r="H18" s="13">
        <v>355</v>
      </c>
      <c r="I18" s="13">
        <v>72</v>
      </c>
      <c r="J18" s="13">
        <v>195</v>
      </c>
      <c r="K18" s="11">
        <f t="shared" si="4"/>
        <v>3322</v>
      </c>
    </row>
    <row r="19" spans="1:11" ht="17.25" customHeight="1">
      <c r="A19" s="14" t="s">
        <v>120</v>
      </c>
      <c r="B19" s="13">
        <v>6610</v>
      </c>
      <c r="C19" s="13">
        <v>9873</v>
      </c>
      <c r="D19" s="13">
        <v>8795</v>
      </c>
      <c r="E19" s="13">
        <v>5460</v>
      </c>
      <c r="F19" s="13">
        <v>7734</v>
      </c>
      <c r="G19" s="13">
        <v>11651</v>
      </c>
      <c r="H19" s="13">
        <v>5235</v>
      </c>
      <c r="I19" s="13">
        <v>1396</v>
      </c>
      <c r="J19" s="13">
        <v>3170</v>
      </c>
      <c r="K19" s="11">
        <f t="shared" si="4"/>
        <v>59924</v>
      </c>
    </row>
    <row r="20" spans="1:11" ht="17.25" customHeight="1">
      <c r="A20" s="16" t="s">
        <v>23</v>
      </c>
      <c r="B20" s="11">
        <f>+B21+B22+B23</f>
        <v>186756</v>
      </c>
      <c r="C20" s="11">
        <f aca="true" t="shared" si="6" ref="C20:J20">+C21+C22+C23</f>
        <v>242538</v>
      </c>
      <c r="D20" s="11">
        <f t="shared" si="6"/>
        <v>266058</v>
      </c>
      <c r="E20" s="11">
        <f t="shared" si="6"/>
        <v>170472</v>
      </c>
      <c r="F20" s="11">
        <f t="shared" si="6"/>
        <v>268853</v>
      </c>
      <c r="G20" s="11">
        <f t="shared" si="6"/>
        <v>477301</v>
      </c>
      <c r="H20" s="11">
        <f t="shared" si="6"/>
        <v>168271</v>
      </c>
      <c r="I20" s="11">
        <f t="shared" si="6"/>
        <v>39392</v>
      </c>
      <c r="J20" s="11">
        <f t="shared" si="6"/>
        <v>98271</v>
      </c>
      <c r="K20" s="11">
        <f t="shared" si="4"/>
        <v>1917912</v>
      </c>
    </row>
    <row r="21" spans="1:12" ht="17.25" customHeight="1">
      <c r="A21" s="12" t="s">
        <v>24</v>
      </c>
      <c r="B21" s="13">
        <v>90647</v>
      </c>
      <c r="C21" s="13">
        <v>129368</v>
      </c>
      <c r="D21" s="13">
        <v>143074</v>
      </c>
      <c r="E21" s="13">
        <v>91676</v>
      </c>
      <c r="F21" s="13">
        <v>140727</v>
      </c>
      <c r="G21" s="13">
        <v>235940</v>
      </c>
      <c r="H21" s="13">
        <v>88618</v>
      </c>
      <c r="I21" s="13">
        <v>22179</v>
      </c>
      <c r="J21" s="13">
        <v>51225</v>
      </c>
      <c r="K21" s="11">
        <f t="shared" si="4"/>
        <v>993454</v>
      </c>
      <c r="L21" s="53"/>
    </row>
    <row r="22" spans="1:12" ht="17.25" customHeight="1">
      <c r="A22" s="12" t="s">
        <v>25</v>
      </c>
      <c r="B22" s="13">
        <v>76211</v>
      </c>
      <c r="C22" s="13">
        <v>87225</v>
      </c>
      <c r="D22" s="13">
        <v>94427</v>
      </c>
      <c r="E22" s="13">
        <v>63116</v>
      </c>
      <c r="F22" s="13">
        <v>102277</v>
      </c>
      <c r="G22" s="13">
        <v>201250</v>
      </c>
      <c r="H22" s="13">
        <v>62823</v>
      </c>
      <c r="I22" s="13">
        <v>12884</v>
      </c>
      <c r="J22" s="13">
        <v>35938</v>
      </c>
      <c r="K22" s="11">
        <f t="shared" si="4"/>
        <v>736151</v>
      </c>
      <c r="L22" s="53"/>
    </row>
    <row r="23" spans="1:11" ht="17.25" customHeight="1">
      <c r="A23" s="12" t="s">
        <v>26</v>
      </c>
      <c r="B23" s="13">
        <v>19898</v>
      </c>
      <c r="C23" s="13">
        <v>25945</v>
      </c>
      <c r="D23" s="13">
        <v>28557</v>
      </c>
      <c r="E23" s="13">
        <v>15680</v>
      </c>
      <c r="F23" s="13">
        <v>25849</v>
      </c>
      <c r="G23" s="13">
        <v>40111</v>
      </c>
      <c r="H23" s="13">
        <v>16830</v>
      </c>
      <c r="I23" s="13">
        <v>4329</v>
      </c>
      <c r="J23" s="13">
        <v>11108</v>
      </c>
      <c r="K23" s="11">
        <f t="shared" si="4"/>
        <v>188307</v>
      </c>
    </row>
    <row r="24" spans="1:11" ht="17.25" customHeight="1">
      <c r="A24" s="16" t="s">
        <v>27</v>
      </c>
      <c r="B24" s="13">
        <v>46009</v>
      </c>
      <c r="C24" s="13">
        <v>79594</v>
      </c>
      <c r="D24" s="13">
        <v>91841</v>
      </c>
      <c r="E24" s="13">
        <v>55899</v>
      </c>
      <c r="F24" s="13">
        <v>67830</v>
      </c>
      <c r="G24" s="13">
        <v>78770</v>
      </c>
      <c r="H24" s="13">
        <v>37666</v>
      </c>
      <c r="I24" s="13">
        <v>14986</v>
      </c>
      <c r="J24" s="13">
        <v>39417</v>
      </c>
      <c r="K24" s="11">
        <f t="shared" si="4"/>
        <v>512012</v>
      </c>
    </row>
    <row r="25" spans="1:12" ht="17.25" customHeight="1">
      <c r="A25" s="12" t="s">
        <v>28</v>
      </c>
      <c r="B25" s="13">
        <v>29446</v>
      </c>
      <c r="C25" s="13">
        <v>50940</v>
      </c>
      <c r="D25" s="13">
        <v>58778</v>
      </c>
      <c r="E25" s="13">
        <v>35775</v>
      </c>
      <c r="F25" s="13">
        <v>43411</v>
      </c>
      <c r="G25" s="13">
        <v>50413</v>
      </c>
      <c r="H25" s="13">
        <v>24106</v>
      </c>
      <c r="I25" s="13">
        <v>9591</v>
      </c>
      <c r="J25" s="13">
        <v>25227</v>
      </c>
      <c r="K25" s="11">
        <f t="shared" si="4"/>
        <v>327687</v>
      </c>
      <c r="L25" s="53"/>
    </row>
    <row r="26" spans="1:12" ht="17.25" customHeight="1">
      <c r="A26" s="12" t="s">
        <v>29</v>
      </c>
      <c r="B26" s="13">
        <v>16563</v>
      </c>
      <c r="C26" s="13">
        <v>28654</v>
      </c>
      <c r="D26" s="13">
        <v>33063</v>
      </c>
      <c r="E26" s="13">
        <v>20124</v>
      </c>
      <c r="F26" s="13">
        <v>24419</v>
      </c>
      <c r="G26" s="13">
        <v>28357</v>
      </c>
      <c r="H26" s="13">
        <v>13560</v>
      </c>
      <c r="I26" s="13">
        <v>5395</v>
      </c>
      <c r="J26" s="13">
        <v>14190</v>
      </c>
      <c r="K26" s="11">
        <f t="shared" si="4"/>
        <v>184325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7769</v>
      </c>
      <c r="I27" s="11">
        <v>0</v>
      </c>
      <c r="J27" s="11">
        <v>0</v>
      </c>
      <c r="K27" s="11">
        <f t="shared" si="4"/>
        <v>7769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9101.65</v>
      </c>
      <c r="I35" s="19">
        <v>0</v>
      </c>
      <c r="J35" s="19">
        <v>0</v>
      </c>
      <c r="K35" s="23">
        <f>SUM(B35:J35)</f>
        <v>9101.65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1417416.19</v>
      </c>
      <c r="C47" s="22">
        <f aca="true" t="shared" si="9" ref="C47:H47">+C48+C56</f>
        <v>2293963</v>
      </c>
      <c r="D47" s="22">
        <f t="shared" si="9"/>
        <v>2638252.25</v>
      </c>
      <c r="E47" s="22">
        <f t="shared" si="9"/>
        <v>1501508.1400000001</v>
      </c>
      <c r="F47" s="22">
        <f t="shared" si="9"/>
        <v>2004553.3199999998</v>
      </c>
      <c r="G47" s="22">
        <f t="shared" si="9"/>
        <v>2736825.66</v>
      </c>
      <c r="H47" s="22">
        <f t="shared" si="9"/>
        <v>1456927.75</v>
      </c>
      <c r="I47" s="22">
        <f>+I48+I56</f>
        <v>532401.25</v>
      </c>
      <c r="J47" s="22">
        <f>+J48+J56</f>
        <v>850036.1000000001</v>
      </c>
      <c r="K47" s="22">
        <f>SUM(B47:J47)</f>
        <v>15431883.66</v>
      </c>
    </row>
    <row r="48" spans="1:12" ht="17.25" customHeight="1">
      <c r="A48" s="16" t="s">
        <v>48</v>
      </c>
      <c r="B48" s="23">
        <f>SUM(B49:B55)</f>
        <v>1400276.68</v>
      </c>
      <c r="C48" s="23">
        <f aca="true" t="shared" si="10" ref="C48:H48">SUM(C49:C55)</f>
        <v>2271364.76</v>
      </c>
      <c r="D48" s="23">
        <f t="shared" si="10"/>
        <v>2615376.48</v>
      </c>
      <c r="E48" s="23">
        <f t="shared" si="10"/>
        <v>1480106.09</v>
      </c>
      <c r="F48" s="23">
        <f t="shared" si="10"/>
        <v>1983772.63</v>
      </c>
      <c r="G48" s="23">
        <f t="shared" si="10"/>
        <v>2708695.02</v>
      </c>
      <c r="H48" s="23">
        <f t="shared" si="10"/>
        <v>1438884.26</v>
      </c>
      <c r="I48" s="23">
        <f>SUM(I49:I55)</f>
        <v>532401.25</v>
      </c>
      <c r="J48" s="23">
        <f>SUM(J49:J55)</f>
        <v>836812.68</v>
      </c>
      <c r="K48" s="23">
        <f aca="true" t="shared" si="11" ref="K48:K56">SUM(B48:J48)</f>
        <v>15267689.85</v>
      </c>
      <c r="L48" s="58"/>
    </row>
    <row r="49" spans="1:12" ht="17.25" customHeight="1">
      <c r="A49" s="35" t="s">
        <v>49</v>
      </c>
      <c r="B49" s="23">
        <f aca="true" t="shared" si="12" ref="B49:H49">ROUND(B30*B7,2)</f>
        <v>1400276.68</v>
      </c>
      <c r="C49" s="23">
        <f t="shared" si="12"/>
        <v>2266327.19</v>
      </c>
      <c r="D49" s="23">
        <f t="shared" si="12"/>
        <v>2615376.48</v>
      </c>
      <c r="E49" s="23">
        <f t="shared" si="12"/>
        <v>1480106.09</v>
      </c>
      <c r="F49" s="23">
        <f t="shared" si="12"/>
        <v>1983772.63</v>
      </c>
      <c r="G49" s="23">
        <f t="shared" si="12"/>
        <v>2708695.02</v>
      </c>
      <c r="H49" s="23">
        <f t="shared" si="12"/>
        <v>1429782.61</v>
      </c>
      <c r="I49" s="23">
        <f>ROUND(I30*I7,2)</f>
        <v>532401.25</v>
      </c>
      <c r="J49" s="23">
        <f>ROUND(J30*J7,2)</f>
        <v>836812.68</v>
      </c>
      <c r="K49" s="23">
        <f t="shared" si="11"/>
        <v>15253550.629999999</v>
      </c>
      <c r="L49" s="58"/>
    </row>
    <row r="50" spans="1:11" ht="17.25" customHeight="1">
      <c r="A50" s="35" t="s">
        <v>50</v>
      </c>
      <c r="B50" s="19">
        <v>0</v>
      </c>
      <c r="C50" s="23">
        <f>ROUND(C31*C7,2)</f>
        <v>5037.57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5037.57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9101.65</v>
      </c>
      <c r="I53" s="32">
        <f>+I35</f>
        <v>0</v>
      </c>
      <c r="J53" s="32">
        <f>+J35</f>
        <v>0</v>
      </c>
      <c r="K53" s="23">
        <f t="shared" si="11"/>
        <v>9101.65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-323426.54</v>
      </c>
      <c r="C60" s="36">
        <f t="shared" si="13"/>
        <v>-224366.38</v>
      </c>
      <c r="D60" s="36">
        <f t="shared" si="13"/>
        <v>-244196.25</v>
      </c>
      <c r="E60" s="36">
        <f t="shared" si="13"/>
        <v>-328496.75000000006</v>
      </c>
      <c r="F60" s="36">
        <f t="shared" si="13"/>
        <v>-357118.34</v>
      </c>
      <c r="G60" s="36">
        <f t="shared" si="13"/>
        <v>-353568.63</v>
      </c>
      <c r="H60" s="36">
        <f t="shared" si="13"/>
        <v>-181310.62</v>
      </c>
      <c r="I60" s="36">
        <f t="shared" si="13"/>
        <v>-71573.3</v>
      </c>
      <c r="J60" s="36">
        <f t="shared" si="13"/>
        <v>-81861.56999999999</v>
      </c>
      <c r="K60" s="36">
        <f>SUM(B60:J60)</f>
        <v>-2165918.3800000004</v>
      </c>
    </row>
    <row r="61" spans="1:11" ht="18.75" customHeight="1">
      <c r="A61" s="16" t="s">
        <v>82</v>
      </c>
      <c r="B61" s="36">
        <f aca="true" t="shared" si="14" ref="B61:J61">B62+B63+B64+B65+B66+B67</f>
        <v>-309958.8</v>
      </c>
      <c r="C61" s="36">
        <f t="shared" si="14"/>
        <v>-204652.42</v>
      </c>
      <c r="D61" s="36">
        <f t="shared" si="14"/>
        <v>-224592.74</v>
      </c>
      <c r="E61" s="36">
        <f t="shared" si="14"/>
        <v>-303073.42000000004</v>
      </c>
      <c r="F61" s="36">
        <f t="shared" si="14"/>
        <v>-338914.16000000003</v>
      </c>
      <c r="G61" s="36">
        <f t="shared" si="14"/>
        <v>-326409.64</v>
      </c>
      <c r="H61" s="36">
        <f t="shared" si="14"/>
        <v>-168021</v>
      </c>
      <c r="I61" s="36">
        <f t="shared" si="14"/>
        <v>-28143</v>
      </c>
      <c r="J61" s="36">
        <f t="shared" si="14"/>
        <v>-56016</v>
      </c>
      <c r="K61" s="36">
        <f aca="true" t="shared" si="15" ref="K61:K92">SUM(B61:J61)</f>
        <v>-1959781.1800000002</v>
      </c>
    </row>
    <row r="62" spans="1:11" ht="18.75" customHeight="1">
      <c r="A62" s="12" t="s">
        <v>83</v>
      </c>
      <c r="B62" s="36">
        <f>-ROUND(B9*$D$3,2)</f>
        <v>-133407</v>
      </c>
      <c r="C62" s="36">
        <f aca="true" t="shared" si="16" ref="C62:J62">-ROUND(C9*$D$3,2)</f>
        <v>-200970</v>
      </c>
      <c r="D62" s="36">
        <f t="shared" si="16"/>
        <v>-173583</v>
      </c>
      <c r="E62" s="36">
        <f t="shared" si="16"/>
        <v>-125808</v>
      </c>
      <c r="F62" s="36">
        <f t="shared" si="16"/>
        <v>-146769</v>
      </c>
      <c r="G62" s="36">
        <f t="shared" si="16"/>
        <v>-177486</v>
      </c>
      <c r="H62" s="36">
        <f t="shared" si="16"/>
        <v>-168015</v>
      </c>
      <c r="I62" s="36">
        <f t="shared" si="16"/>
        <v>-28143</v>
      </c>
      <c r="J62" s="36">
        <f t="shared" si="16"/>
        <v>-56016</v>
      </c>
      <c r="K62" s="36">
        <f t="shared" si="15"/>
        <v>-1210197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-909</v>
      </c>
      <c r="C64" s="36">
        <v>-93</v>
      </c>
      <c r="D64" s="36">
        <v>-321</v>
      </c>
      <c r="E64" s="36">
        <v>-678</v>
      </c>
      <c r="F64" s="36">
        <v>-648</v>
      </c>
      <c r="G64" s="36">
        <v>-387</v>
      </c>
      <c r="H64" s="19">
        <v>0</v>
      </c>
      <c r="I64" s="19">
        <v>0</v>
      </c>
      <c r="J64" s="19">
        <v>0</v>
      </c>
      <c r="K64" s="36">
        <f t="shared" si="15"/>
        <v>-3036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-175642.8</v>
      </c>
      <c r="C66" s="48">
        <v>-3589.42</v>
      </c>
      <c r="D66" s="48">
        <v>-50688.74</v>
      </c>
      <c r="E66" s="48">
        <v>-176587.42</v>
      </c>
      <c r="F66" s="48">
        <v>-191497.16</v>
      </c>
      <c r="G66" s="48">
        <v>-148536.64</v>
      </c>
      <c r="H66" s="48">
        <v>-6</v>
      </c>
      <c r="I66" s="19">
        <v>0</v>
      </c>
      <c r="J66" s="19">
        <v>0</v>
      </c>
      <c r="K66" s="36">
        <f t="shared" si="15"/>
        <v>-746548.18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0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-25423.33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-43430.3</v>
      </c>
      <c r="J68" s="36">
        <f t="shared" si="17"/>
        <v>-24847.21</v>
      </c>
      <c r="K68" s="36">
        <f t="shared" si="15"/>
        <v>-205138.84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-12462.52</v>
      </c>
      <c r="F92" s="19">
        <v>0</v>
      </c>
      <c r="G92" s="19">
        <v>0</v>
      </c>
      <c r="H92" s="19">
        <v>0</v>
      </c>
      <c r="I92" s="49">
        <v>-6708.26</v>
      </c>
      <c r="J92" s="49">
        <v>-15215.65</v>
      </c>
      <c r="K92" s="49">
        <f t="shared" si="15"/>
        <v>-34386.43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1093989.65</v>
      </c>
      <c r="C97" s="24">
        <f t="shared" si="19"/>
        <v>2069596.6199999999</v>
      </c>
      <c r="D97" s="24">
        <f t="shared" si="19"/>
        <v>2394056.0000000005</v>
      </c>
      <c r="E97" s="24">
        <f t="shared" si="19"/>
        <v>1173011.39</v>
      </c>
      <c r="F97" s="24">
        <f t="shared" si="19"/>
        <v>1647434.9799999997</v>
      </c>
      <c r="G97" s="24">
        <f t="shared" si="19"/>
        <v>2383257.03</v>
      </c>
      <c r="H97" s="24">
        <f t="shared" si="19"/>
        <v>1275617.13</v>
      </c>
      <c r="I97" s="24">
        <f>+I98+I99</f>
        <v>460827.95</v>
      </c>
      <c r="J97" s="24">
        <f>+J98+J99</f>
        <v>768174.5300000001</v>
      </c>
      <c r="K97" s="49">
        <f t="shared" si="18"/>
        <v>13265965.279999996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1076850.14</v>
      </c>
      <c r="C98" s="24">
        <f t="shared" si="20"/>
        <v>2046998.38</v>
      </c>
      <c r="D98" s="24">
        <f t="shared" si="20"/>
        <v>2371180.2300000004</v>
      </c>
      <c r="E98" s="24">
        <f t="shared" si="20"/>
        <v>1151609.3399999999</v>
      </c>
      <c r="F98" s="24">
        <f t="shared" si="20"/>
        <v>1626654.2899999998</v>
      </c>
      <c r="G98" s="24">
        <f t="shared" si="20"/>
        <v>2355126.3899999997</v>
      </c>
      <c r="H98" s="24">
        <f t="shared" si="20"/>
        <v>1257573.64</v>
      </c>
      <c r="I98" s="24">
        <f t="shared" si="20"/>
        <v>460827.95</v>
      </c>
      <c r="J98" s="24">
        <f t="shared" si="20"/>
        <v>755949.4700000001</v>
      </c>
      <c r="K98" s="49">
        <f t="shared" si="18"/>
        <v>13102769.83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13265965.269999998</v>
      </c>
      <c r="L105" s="55"/>
    </row>
    <row r="106" spans="1:11" ht="18.75" customHeight="1">
      <c r="A106" s="26" t="s">
        <v>78</v>
      </c>
      <c r="B106" s="27">
        <v>133167.97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133167.97</v>
      </c>
    </row>
    <row r="107" spans="1:11" ht="18.75" customHeight="1">
      <c r="A107" s="26" t="s">
        <v>79</v>
      </c>
      <c r="B107" s="27">
        <v>960821.68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960821.68</v>
      </c>
    </row>
    <row r="108" spans="1:11" ht="18.75" customHeight="1">
      <c r="A108" s="26" t="s">
        <v>80</v>
      </c>
      <c r="B108" s="41">
        <v>0</v>
      </c>
      <c r="C108" s="27">
        <f>+C97</f>
        <v>2069596.6199999999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2069596.6199999999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2394056.0000000005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2394056.0000000005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1173011.39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1173011.39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336648.66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336648.66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639854.29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639854.29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670932.03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670932.03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698611.84</v>
      </c>
      <c r="H115" s="41">
        <v>0</v>
      </c>
      <c r="I115" s="41">
        <v>0</v>
      </c>
      <c r="J115" s="41">
        <v>0</v>
      </c>
      <c r="K115" s="42">
        <f t="shared" si="22"/>
        <v>698611.84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55817.81</v>
      </c>
      <c r="H116" s="41">
        <v>0</v>
      </c>
      <c r="I116" s="41">
        <v>0</v>
      </c>
      <c r="J116" s="41">
        <v>0</v>
      </c>
      <c r="K116" s="42">
        <f t="shared" si="22"/>
        <v>55817.81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384345.26</v>
      </c>
      <c r="H117" s="41">
        <v>0</v>
      </c>
      <c r="I117" s="41">
        <v>0</v>
      </c>
      <c r="J117" s="41">
        <v>0</v>
      </c>
      <c r="K117" s="42">
        <f t="shared" si="22"/>
        <v>384345.26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340577.7</v>
      </c>
      <c r="H118" s="41">
        <v>0</v>
      </c>
      <c r="I118" s="41">
        <v>0</v>
      </c>
      <c r="J118" s="41">
        <v>0</v>
      </c>
      <c r="K118" s="42">
        <f t="shared" si="22"/>
        <v>340577.7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903904.41</v>
      </c>
      <c r="H119" s="41">
        <v>0</v>
      </c>
      <c r="I119" s="41">
        <v>0</v>
      </c>
      <c r="J119" s="41">
        <v>0</v>
      </c>
      <c r="K119" s="42">
        <f t="shared" si="22"/>
        <v>903904.41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454804.26</v>
      </c>
      <c r="I120" s="41">
        <v>0</v>
      </c>
      <c r="J120" s="41">
        <v>0</v>
      </c>
      <c r="K120" s="42">
        <f t="shared" si="22"/>
        <v>454804.26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820812.87</v>
      </c>
      <c r="I121" s="41">
        <v>0</v>
      </c>
      <c r="J121" s="41">
        <v>0</v>
      </c>
      <c r="K121" s="42">
        <f t="shared" si="22"/>
        <v>820812.87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460827.95</v>
      </c>
      <c r="J122" s="41">
        <v>0</v>
      </c>
      <c r="K122" s="42">
        <f t="shared" si="22"/>
        <v>460827.95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768174.53</v>
      </c>
      <c r="K123" s="45">
        <f t="shared" si="22"/>
        <v>768174.53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2014-09-22T19:01:48Z</dcterms:modified>
  <cp:category/>
  <cp:version/>
  <cp:contentType/>
  <cp:contentStatus/>
</cp:coreProperties>
</file>