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<sst xmlns="http://schemas.openxmlformats.org/spreadsheetml/2006/main" count="127" uniqueCount="127">
  <si>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</si>
  <si>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</si>
  <si>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</si>
  <si>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</si>
  <si>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</si>
  <si>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</si>
  <si>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</si>
  <si>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</si>
  <si>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</si>
  <si>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</si>
  <si>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</si>
  <si>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</si>
  <si>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</si>
  <si>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</si>
  <si>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</si>
  <si>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</si>
  <si>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</si>
  <si>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</si>
  <si>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</si>
  <si>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</si>
  <si>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</si>
  <si>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</si>
  <si>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</si>
  <si>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</si>
  <si>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</si>
  <si>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</si>
  <si>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</si>
  <si>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</si>
  <si>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</si>
  <si>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</si>
  <si>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</si>
  <si>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</si>
  <si>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</si>
  <si>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</si>
  <si>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</si>
  <si>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</si>
  <si>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</si>
  <si>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</si>
  <si>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</si>
  <si>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</si>
  <si>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</si>
  <si>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</si>
  <si>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</si>
  <si>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</si>
  <si>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</si>
  <si>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</si>
  <si>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</si>
  <si>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</si>
  <si>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</si>
  <si>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</si>
  <si>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</si>
  <si>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</si>
  <si>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</si>
  <si>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</si>
  <si>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</si>
  <si>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</si>
  <si>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</si>
  <si>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</si>
  <si>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</si>
  <si>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</si>
  <si>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</si>
  <si>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</si>
  <si>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</si>
  <si>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</si>
  <si>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</si>
  <si>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</si>
  <si>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</si>
  <si>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</si>
  <si>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</si>
  <si>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</si>
  <si>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</si>
  <si>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</si>
  <si>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</si>
  <si>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</si>
  <si>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</si>
  <si>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</si>
  <si>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</si>
  <si>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</si>
  <si>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</si>
  <si>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</si>
  <si>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</si>
  <si>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</si>
  <si>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</si>
  <si>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</si>
  <si>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</si>
  <si>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</si>
  <si>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</si>
  <si>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</si>
  <si>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</si>
  <si>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</si>
  <si>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</si>
  <si>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</si>
  <si>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</si>
  <si>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</si>
  <si>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</si>
  <si>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</si>
  <si>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</si>
  <si>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</si>
  <si>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</si>
  <si>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</si>
  <si>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</si>
  <si>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</si>
  <si>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</si>
  <si>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</si>
  <si>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</si>
  <si>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</si>
  <si>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</si>
  <si>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</si>
  <si>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</si>
  <si>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</si>
  <si>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</si>
  <si>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</si>
  <si>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</si>
  <si>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</si>
  <si>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</si>
  <si>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</si>
  <si>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</si>
  <si>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</si>
  <si>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</si>
  <si>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</si>
  <si>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</si>
  <si>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</si>
  <si>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</si>
  <si>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</si>
  <si>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</si>
  <si>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</si>
  <si>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15/09/14 - VENCIMENTO 22/09/14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</si>
</sst>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596763</v>
      </c>
      <c r="C7" s="9">
        <f t="shared" si="0"/>
        <v>811772</v>
      </c>
      <c r="D7" s="9">
        <f t="shared" si="0"/>
        <v>820406</v>
      </c>
      <c r="E7" s="9">
        <f t="shared" si="0"/>
        <v>550453</v>
      </c>
      <c r="F7" s="9">
        <f t="shared" si="0"/>
        <v>754441</v>
      </c>
      <c r="G7" s="9">
        <f t="shared" si="0"/>
        <v>1211254</v>
      </c>
      <c r="H7" s="9">
        <f t="shared" si="0"/>
        <v>564428</v>
      </c>
      <c r="I7" s="9">
        <f t="shared" si="0"/>
        <v>126538</v>
      </c>
      <c r="J7" s="9">
        <f t="shared" si="0"/>
        <v>308434</v>
      </c>
      <c r="K7" s="9">
        <f t="shared" si="0"/>
        <v>5744489</v>
      </c>
      <c r="L7" s="53"/>
    </row>
    <row r="8" spans="1:11" ht="17.25" customHeight="1">
      <c r="A8" s="10" t="s">
        <v>121</v>
      </c>
      <c r="B8" s="11">
        <f>B9+B12+B16</f>
        <v>358940</v>
      </c>
      <c r="C8" s="11">
        <f aca="true" t="shared" si="1" ref="C8:J8">C9+C12+C16</f>
        <v>496242</v>
      </c>
      <c r="D8" s="11">
        <f t="shared" si="1"/>
        <v>470420</v>
      </c>
      <c r="E8" s="11">
        <f t="shared" si="1"/>
        <v>326668</v>
      </c>
      <c r="F8" s="11">
        <f t="shared" si="1"/>
        <v>428458</v>
      </c>
      <c r="G8" s="11">
        <f t="shared" si="1"/>
        <v>666176</v>
      </c>
      <c r="H8" s="11">
        <f t="shared" si="1"/>
        <v>352558</v>
      </c>
      <c r="I8" s="11">
        <f t="shared" si="1"/>
        <v>68564</v>
      </c>
      <c r="J8" s="11">
        <f t="shared" si="1"/>
        <v>174666</v>
      </c>
      <c r="K8" s="11">
        <f>SUM(B8:J8)</f>
        <v>3342692</v>
      </c>
    </row>
    <row r="9" spans="1:11" ht="17.25" customHeight="1">
      <c r="A9" s="15" t="s">
        <v>17</v>
      </c>
      <c r="B9" s="13">
        <f>+B10+B11</f>
        <v>50226</v>
      </c>
      <c r="C9" s="13">
        <f aca="true" t="shared" si="2" ref="C9:J9">+C10+C11</f>
        <v>73248</v>
      </c>
      <c r="D9" s="13">
        <f t="shared" si="2"/>
        <v>62890</v>
      </c>
      <c r="E9" s="13">
        <f t="shared" si="2"/>
        <v>44380</v>
      </c>
      <c r="F9" s="13">
        <f t="shared" si="2"/>
        <v>52642</v>
      </c>
      <c r="G9" s="13">
        <f t="shared" si="2"/>
        <v>64569</v>
      </c>
      <c r="H9" s="13">
        <f t="shared" si="2"/>
        <v>59208</v>
      </c>
      <c r="I9" s="13">
        <f t="shared" si="2"/>
        <v>11093</v>
      </c>
      <c r="J9" s="13">
        <f t="shared" si="2"/>
        <v>20662</v>
      </c>
      <c r="K9" s="11">
        <f>SUM(B9:J9)</f>
        <v>438918</v>
      </c>
    </row>
    <row r="10" spans="1:11" ht="17.25" customHeight="1">
      <c r="A10" s="30" t="s">
        <v>18</v>
      </c>
      <c r="B10" s="13">
        <v>50226</v>
      </c>
      <c r="C10" s="13">
        <v>73248</v>
      </c>
      <c r="D10" s="13">
        <v>62890</v>
      </c>
      <c r="E10" s="13">
        <v>44380</v>
      </c>
      <c r="F10" s="13">
        <v>52642</v>
      </c>
      <c r="G10" s="13">
        <v>64569</v>
      </c>
      <c r="H10" s="13">
        <v>59208</v>
      </c>
      <c r="I10" s="13">
        <v>11093</v>
      </c>
      <c r="J10" s="13">
        <v>20662</v>
      </c>
      <c r="K10" s="11">
        <f>SUM(B10:J10)</f>
        <v>438918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297377</v>
      </c>
      <c r="C12" s="17">
        <f t="shared" si="3"/>
        <v>406842</v>
      </c>
      <c r="D12" s="17">
        <f t="shared" si="3"/>
        <v>393312</v>
      </c>
      <c r="E12" s="17">
        <f t="shared" si="3"/>
        <v>272810</v>
      </c>
      <c r="F12" s="17">
        <f t="shared" si="3"/>
        <v>362613</v>
      </c>
      <c r="G12" s="17">
        <f t="shared" si="3"/>
        <v>580472</v>
      </c>
      <c r="H12" s="17">
        <f t="shared" si="3"/>
        <v>283389</v>
      </c>
      <c r="I12" s="17">
        <f t="shared" si="3"/>
        <v>54920</v>
      </c>
      <c r="J12" s="17">
        <f t="shared" si="3"/>
        <v>148700</v>
      </c>
      <c r="K12" s="11">
        <f aca="true" t="shared" si="4" ref="K12:K27">SUM(B12:J12)</f>
        <v>2800435</v>
      </c>
    </row>
    <row r="13" spans="1:13" ht="17.25" customHeight="1">
      <c r="A13" s="14" t="s">
        <v>20</v>
      </c>
      <c r="B13" s="13">
        <v>125966</v>
      </c>
      <c r="C13" s="13">
        <v>181723</v>
      </c>
      <c r="D13" s="13">
        <v>181607</v>
      </c>
      <c r="E13" s="13">
        <v>124861</v>
      </c>
      <c r="F13" s="13">
        <v>165001</v>
      </c>
      <c r="G13" s="13">
        <v>255654</v>
      </c>
      <c r="H13" s="13">
        <v>120072</v>
      </c>
      <c r="I13" s="13">
        <v>26863</v>
      </c>
      <c r="J13" s="13">
        <v>68752</v>
      </c>
      <c r="K13" s="11">
        <f t="shared" si="4"/>
        <v>1250499</v>
      </c>
      <c r="L13" s="53"/>
      <c r="M13" s="54"/>
    </row>
    <row r="14" spans="1:12" ht="17.25" customHeight="1">
      <c r="A14" s="14" t="s">
        <v>21</v>
      </c>
      <c r="B14" s="13">
        <v>132944</v>
      </c>
      <c r="C14" s="13">
        <v>167602</v>
      </c>
      <c r="D14" s="13">
        <v>158638</v>
      </c>
      <c r="E14" s="13">
        <v>114420</v>
      </c>
      <c r="F14" s="13">
        <v>153535</v>
      </c>
      <c r="G14" s="13">
        <v>265169</v>
      </c>
      <c r="H14" s="13">
        <v>125459</v>
      </c>
      <c r="I14" s="13">
        <v>19891</v>
      </c>
      <c r="J14" s="13">
        <v>60019</v>
      </c>
      <c r="K14" s="11">
        <f t="shared" si="4"/>
        <v>1197677</v>
      </c>
      <c r="L14" s="53"/>
    </row>
    <row r="15" spans="1:11" ht="17.25" customHeight="1">
      <c r="A15" s="14" t="s">
        <v>22</v>
      </c>
      <c r="B15" s="13">
        <v>38467</v>
      </c>
      <c r="C15" s="13">
        <v>57517</v>
      </c>
      <c r="D15" s="13">
        <v>53067</v>
      </c>
      <c r="E15" s="13">
        <v>33529</v>
      </c>
      <c r="F15" s="13">
        <v>44077</v>
      </c>
      <c r="G15" s="13">
        <v>59649</v>
      </c>
      <c r="H15" s="13">
        <v>37858</v>
      </c>
      <c r="I15" s="13">
        <v>8166</v>
      </c>
      <c r="J15" s="13">
        <v>19929</v>
      </c>
      <c r="K15" s="11">
        <f t="shared" si="4"/>
        <v>352259</v>
      </c>
    </row>
    <row r="16" spans="1:11" ht="17.25" customHeight="1">
      <c r="A16" s="15" t="s">
        <v>117</v>
      </c>
      <c r="B16" s="13">
        <f>B17+B18+B19</f>
        <v>11337</v>
      </c>
      <c r="C16" s="13">
        <f aca="true" t="shared" si="5" ref="C16:J16">C17+C18+C19</f>
        <v>16152</v>
      </c>
      <c r="D16" s="13">
        <f t="shared" si="5"/>
        <v>14218</v>
      </c>
      <c r="E16" s="13">
        <f t="shared" si="5"/>
        <v>9478</v>
      </c>
      <c r="F16" s="13">
        <f t="shared" si="5"/>
        <v>13203</v>
      </c>
      <c r="G16" s="13">
        <f t="shared" si="5"/>
        <v>21135</v>
      </c>
      <c r="H16" s="13">
        <f t="shared" si="5"/>
        <v>9961</v>
      </c>
      <c r="I16" s="13">
        <f t="shared" si="5"/>
        <v>2551</v>
      </c>
      <c r="J16" s="13">
        <f t="shared" si="5"/>
        <v>5304</v>
      </c>
      <c r="K16" s="11">
        <f t="shared" si="4"/>
        <v>103339</v>
      </c>
    </row>
    <row r="17" spans="1:11" ht="17.25" customHeight="1">
      <c r="A17" s="14" t="s">
        <v>118</v>
      </c>
      <c r="B17" s="13">
        <v>4260</v>
      </c>
      <c r="C17" s="13">
        <v>6178</v>
      </c>
      <c r="D17" s="13">
        <v>5166</v>
      </c>
      <c r="E17" s="13">
        <v>3863</v>
      </c>
      <c r="F17" s="13">
        <v>5285</v>
      </c>
      <c r="G17" s="13">
        <v>8964</v>
      </c>
      <c r="H17" s="13">
        <v>4375</v>
      </c>
      <c r="I17" s="13">
        <v>1057</v>
      </c>
      <c r="J17" s="13">
        <v>2022</v>
      </c>
      <c r="K17" s="11">
        <f t="shared" si="4"/>
        <v>41170</v>
      </c>
    </row>
    <row r="18" spans="1:11" ht="17.25" customHeight="1">
      <c r="A18" s="14" t="s">
        <v>119</v>
      </c>
      <c r="B18" s="13">
        <v>277</v>
      </c>
      <c r="C18" s="13">
        <v>422</v>
      </c>
      <c r="D18" s="13">
        <v>466</v>
      </c>
      <c r="E18" s="13">
        <v>322</v>
      </c>
      <c r="F18" s="13">
        <v>404</v>
      </c>
      <c r="G18" s="13">
        <v>769</v>
      </c>
      <c r="H18" s="13">
        <v>324</v>
      </c>
      <c r="I18" s="13">
        <v>68</v>
      </c>
      <c r="J18" s="13">
        <v>184</v>
      </c>
      <c r="K18" s="11">
        <f t="shared" si="4"/>
        <v>3236</v>
      </c>
    </row>
    <row r="19" spans="1:11" ht="17.25" customHeight="1">
      <c r="A19" s="14" t="s">
        <v>120</v>
      </c>
      <c r="B19" s="13">
        <v>6800</v>
      </c>
      <c r="C19" s="13">
        <v>9552</v>
      </c>
      <c r="D19" s="13">
        <v>8586</v>
      </c>
      <c r="E19" s="13">
        <v>5293</v>
      </c>
      <c r="F19" s="13">
        <v>7514</v>
      </c>
      <c r="G19" s="13">
        <v>11402</v>
      </c>
      <c r="H19" s="13">
        <v>5262</v>
      </c>
      <c r="I19" s="13">
        <v>1426</v>
      </c>
      <c r="J19" s="13">
        <v>3098</v>
      </c>
      <c r="K19" s="11">
        <f t="shared" si="4"/>
        <v>58933</v>
      </c>
    </row>
    <row r="20" spans="1:11" ht="17.25" customHeight="1">
      <c r="A20" s="16" t="s">
        <v>23</v>
      </c>
      <c r="B20" s="11">
        <f>+B21+B22+B23</f>
        <v>190056</v>
      </c>
      <c r="C20" s="11">
        <f aca="true" t="shared" si="6" ref="C20:J20">+C21+C22+C23</f>
        <v>236720</v>
      </c>
      <c r="D20" s="11">
        <f t="shared" si="6"/>
        <v>258825</v>
      </c>
      <c r="E20" s="11">
        <f t="shared" si="6"/>
        <v>168660</v>
      </c>
      <c r="F20" s="11">
        <f t="shared" si="6"/>
        <v>258820</v>
      </c>
      <c r="G20" s="11">
        <f t="shared" si="6"/>
        <v>465750</v>
      </c>
      <c r="H20" s="11">
        <f t="shared" si="6"/>
        <v>165486</v>
      </c>
      <c r="I20" s="11">
        <f t="shared" si="6"/>
        <v>41025</v>
      </c>
      <c r="J20" s="11">
        <f t="shared" si="6"/>
        <v>94877</v>
      </c>
      <c r="K20" s="11">
        <f t="shared" si="4"/>
        <v>1880219</v>
      </c>
    </row>
    <row r="21" spans="1:12" ht="17.25" customHeight="1">
      <c r="A21" s="12" t="s">
        <v>24</v>
      </c>
      <c r="B21" s="13">
        <v>92461</v>
      </c>
      <c r="C21" s="13">
        <v>125244</v>
      </c>
      <c r="D21" s="13">
        <v>138098</v>
      </c>
      <c r="E21" s="13">
        <v>90144</v>
      </c>
      <c r="F21" s="13">
        <v>135193</v>
      </c>
      <c r="G21" s="13">
        <v>230063</v>
      </c>
      <c r="H21" s="13">
        <v>86965</v>
      </c>
      <c r="I21" s="13">
        <v>23312</v>
      </c>
      <c r="J21" s="13">
        <v>49259</v>
      </c>
      <c r="K21" s="11">
        <f t="shared" si="4"/>
        <v>970739</v>
      </c>
      <c r="L21" s="53"/>
    </row>
    <row r="22" spans="1:12" ht="17.25" customHeight="1">
      <c r="A22" s="12" t="s">
        <v>25</v>
      </c>
      <c r="B22" s="13">
        <v>77383</v>
      </c>
      <c r="C22" s="13">
        <v>85789</v>
      </c>
      <c r="D22" s="13">
        <v>92756</v>
      </c>
      <c r="E22" s="13">
        <v>63076</v>
      </c>
      <c r="F22" s="13">
        <v>99241</v>
      </c>
      <c r="G22" s="13">
        <v>196542</v>
      </c>
      <c r="H22" s="13">
        <v>61960</v>
      </c>
      <c r="I22" s="13">
        <v>13303</v>
      </c>
      <c r="J22" s="13">
        <v>34986</v>
      </c>
      <c r="K22" s="11">
        <f t="shared" si="4"/>
        <v>725036</v>
      </c>
      <c r="L22" s="53"/>
    </row>
    <row r="23" spans="1:11" ht="17.25" customHeight="1">
      <c r="A23" s="12" t="s">
        <v>26</v>
      </c>
      <c r="B23" s="13">
        <v>20212</v>
      </c>
      <c r="C23" s="13">
        <v>25687</v>
      </c>
      <c r="D23" s="13">
        <v>27971</v>
      </c>
      <c r="E23" s="13">
        <v>15440</v>
      </c>
      <c r="F23" s="13">
        <v>24386</v>
      </c>
      <c r="G23" s="13">
        <v>39145</v>
      </c>
      <c r="H23" s="13">
        <v>16561</v>
      </c>
      <c r="I23" s="13">
        <v>4410</v>
      </c>
      <c r="J23" s="13">
        <v>10632</v>
      </c>
      <c r="K23" s="11">
        <f t="shared" si="4"/>
        <v>184444</v>
      </c>
    </row>
    <row r="24" spans="1:11" ht="17.25" customHeight="1">
      <c r="A24" s="16" t="s">
        <v>27</v>
      </c>
      <c r="B24" s="13">
        <v>47767</v>
      </c>
      <c r="C24" s="13">
        <v>78810</v>
      </c>
      <c r="D24" s="13">
        <v>91161</v>
      </c>
      <c r="E24" s="13">
        <v>55125</v>
      </c>
      <c r="F24" s="13">
        <v>67163</v>
      </c>
      <c r="G24" s="13">
        <v>79328</v>
      </c>
      <c r="H24" s="13">
        <v>39025</v>
      </c>
      <c r="I24" s="13">
        <v>16949</v>
      </c>
      <c r="J24" s="13">
        <v>38891</v>
      </c>
      <c r="K24" s="11">
        <f t="shared" si="4"/>
        <v>514219</v>
      </c>
    </row>
    <row r="25" spans="1:12" ht="17.25" customHeight="1">
      <c r="A25" s="12" t="s">
        <v>28</v>
      </c>
      <c r="B25" s="13">
        <v>30571</v>
      </c>
      <c r="C25" s="13">
        <v>50438</v>
      </c>
      <c r="D25" s="13">
        <v>58343</v>
      </c>
      <c r="E25" s="13">
        <v>35280</v>
      </c>
      <c r="F25" s="13">
        <v>42984</v>
      </c>
      <c r="G25" s="13">
        <v>50770</v>
      </c>
      <c r="H25" s="13">
        <v>24976</v>
      </c>
      <c r="I25" s="13">
        <v>10847</v>
      </c>
      <c r="J25" s="13">
        <v>24890</v>
      </c>
      <c r="K25" s="11">
        <f t="shared" si="4"/>
        <v>329099</v>
      </c>
      <c r="L25" s="53"/>
    </row>
    <row r="26" spans="1:12" ht="17.25" customHeight="1">
      <c r="A26" s="12" t="s">
        <v>29</v>
      </c>
      <c r="B26" s="13">
        <v>17196</v>
      </c>
      <c r="C26" s="13">
        <v>28372</v>
      </c>
      <c r="D26" s="13">
        <v>32818</v>
      </c>
      <c r="E26" s="13">
        <v>19845</v>
      </c>
      <c r="F26" s="13">
        <v>24179</v>
      </c>
      <c r="G26" s="13">
        <v>28558</v>
      </c>
      <c r="H26" s="13">
        <v>14049</v>
      </c>
      <c r="I26" s="13">
        <v>6102</v>
      </c>
      <c r="J26" s="13">
        <v>14001</v>
      </c>
      <c r="K26" s="11">
        <f t="shared" si="4"/>
        <v>185120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7359</v>
      </c>
      <c r="I27" s="11">
        <v>0</v>
      </c>
      <c r="J27" s="11">
        <v>0</v>
      </c>
      <c r="K27" s="11">
        <f t="shared" si="4"/>
        <v>7359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10136.57</v>
      </c>
      <c r="I35" s="19">
        <v>0</v>
      </c>
      <c r="J35" s="19">
        <v>0</v>
      </c>
      <c r="K35" s="23">
        <f>SUM(B35:J35)</f>
        <v>10136.57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1457546.36</v>
      </c>
      <c r="C47" s="22">
        <f aca="true" t="shared" si="9" ref="C47:H47">+C48+C56</f>
        <v>2257492.6000000006</v>
      </c>
      <c r="D47" s="22">
        <f t="shared" si="9"/>
        <v>2588859.62</v>
      </c>
      <c r="E47" s="22">
        <f t="shared" si="9"/>
        <v>1472396.1600000001</v>
      </c>
      <c r="F47" s="22">
        <f t="shared" si="9"/>
        <v>1951395.21</v>
      </c>
      <c r="G47" s="22">
        <f t="shared" si="9"/>
        <v>2694585.2</v>
      </c>
      <c r="H47" s="22">
        <f t="shared" si="9"/>
        <v>1452909.22</v>
      </c>
      <c r="I47" s="22">
        <f>+I48+I56</f>
        <v>566978.82</v>
      </c>
      <c r="J47" s="22">
        <f>+J48+J56</f>
        <v>832640.03</v>
      </c>
      <c r="K47" s="22">
        <f>SUM(B47:J47)</f>
        <v>15274803.220000003</v>
      </c>
    </row>
    <row r="48" spans="1:11" ht="17.25" customHeight="1">
      <c r="A48" s="16" t="s">
        <v>48</v>
      </c>
      <c r="B48" s="23">
        <f>SUM(B49:B55)</f>
        <v>1440406.85</v>
      </c>
      <c r="C48" s="23">
        <f aca="true" t="shared" si="10" ref="C48:H48">SUM(C49:C55)</f>
        <v>2234894.3600000003</v>
      </c>
      <c r="D48" s="23">
        <f t="shared" si="10"/>
        <v>2565983.85</v>
      </c>
      <c r="E48" s="23">
        <f t="shared" si="10"/>
        <v>1450994.11</v>
      </c>
      <c r="F48" s="23">
        <f t="shared" si="10"/>
        <v>1930614.52</v>
      </c>
      <c r="G48" s="23">
        <f t="shared" si="10"/>
        <v>2666454.56</v>
      </c>
      <c r="H48" s="23">
        <f t="shared" si="10"/>
        <v>1434865.73</v>
      </c>
      <c r="I48" s="23">
        <f>SUM(I49:I55)</f>
        <v>566978.82</v>
      </c>
      <c r="J48" s="23">
        <f>SUM(J49:J55)</f>
        <v>819416.61</v>
      </c>
      <c r="K48" s="23">
        <f aca="true" t="shared" si="11" ref="K48:K56">SUM(B48:J48)</f>
        <v>15110609.410000002</v>
      </c>
    </row>
    <row r="49" spans="1:11" ht="17.25" customHeight="1">
      <c r="A49" s="35" t="s">
        <v>49</v>
      </c>
      <c r="B49" s="23">
        <f aca="true" t="shared" si="12" ref="B49:H49">ROUND(B30*B7,2)</f>
        <v>1440406.85</v>
      </c>
      <c r="C49" s="23">
        <f t="shared" si="12"/>
        <v>2229937.68</v>
      </c>
      <c r="D49" s="23">
        <f t="shared" si="12"/>
        <v>2565983.85</v>
      </c>
      <c r="E49" s="23">
        <f t="shared" si="12"/>
        <v>1450994.11</v>
      </c>
      <c r="F49" s="23">
        <f t="shared" si="12"/>
        <v>1930614.52</v>
      </c>
      <c r="G49" s="23">
        <f t="shared" si="12"/>
        <v>2666454.56</v>
      </c>
      <c r="H49" s="23">
        <f t="shared" si="12"/>
        <v>1424729.16</v>
      </c>
      <c r="I49" s="23">
        <f>ROUND(I30*I7,2)</f>
        <v>566978.82</v>
      </c>
      <c r="J49" s="23">
        <f>ROUND(J30*J7,2)</f>
        <v>819416.61</v>
      </c>
      <c r="K49" s="23">
        <f t="shared" si="11"/>
        <v>15095516.160000002</v>
      </c>
    </row>
    <row r="50" spans="1:11" ht="17.25" customHeight="1">
      <c r="A50" s="35" t="s">
        <v>50</v>
      </c>
      <c r="B50" s="19">
        <v>0</v>
      </c>
      <c r="C50" s="23">
        <f>ROUND(C31*C7,2)</f>
        <v>4956.68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4956.68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10136.57</v>
      </c>
      <c r="I53" s="32">
        <f>+I35</f>
        <v>0</v>
      </c>
      <c r="J53" s="32">
        <f>+J35</f>
        <v>0</v>
      </c>
      <c r="K53" s="23">
        <f t="shared" si="11"/>
        <v>10136.57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18043.49</v>
      </c>
      <c r="I56" s="19">
        <v>0</v>
      </c>
      <c r="J56" s="37">
        <v>13223.42</v>
      </c>
      <c r="K56" s="37">
        <f t="shared" si="11"/>
        <v>164193.81000000003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-222437.11</v>
      </c>
      <c r="C60" s="36">
        <f t="shared" si="13"/>
        <v>-244571.97999999998</v>
      </c>
      <c r="D60" s="36">
        <f t="shared" si="13"/>
        <v>-226349.18</v>
      </c>
      <c r="E60" s="36">
        <f t="shared" si="13"/>
        <v>-241804.82</v>
      </c>
      <c r="F60" s="36">
        <f t="shared" si="13"/>
        <v>-243682.46999999997</v>
      </c>
      <c r="G60" s="36">
        <f t="shared" si="13"/>
        <v>-270593.31</v>
      </c>
      <c r="H60" s="36">
        <f t="shared" si="13"/>
        <v>-190913.62</v>
      </c>
      <c r="I60" s="36">
        <f t="shared" si="13"/>
        <v>-77144.97</v>
      </c>
      <c r="J60" s="36">
        <f t="shared" si="13"/>
        <v>-87520.18000000001</v>
      </c>
      <c r="K60" s="36">
        <f>SUM(B60:J60)</f>
        <v>-1805017.6400000001</v>
      </c>
    </row>
    <row r="61" spans="1:11" ht="18.75" customHeight="1">
      <c r="A61" s="16" t="s">
        <v>82</v>
      </c>
      <c r="B61" s="36">
        <f aca="true" t="shared" si="14" ref="B61:J61">B62+B63+B64+B65+B66+B67</f>
        <v>-208969.37</v>
      </c>
      <c r="C61" s="36">
        <f t="shared" si="14"/>
        <v>-224858.02</v>
      </c>
      <c r="D61" s="36">
        <f t="shared" si="14"/>
        <v>-206745.66999999998</v>
      </c>
      <c r="E61" s="36">
        <f t="shared" si="14"/>
        <v>-216623.12</v>
      </c>
      <c r="F61" s="36">
        <f t="shared" si="14"/>
        <v>-225478.28999999998</v>
      </c>
      <c r="G61" s="36">
        <f t="shared" si="14"/>
        <v>-243434.32</v>
      </c>
      <c r="H61" s="36">
        <f t="shared" si="14"/>
        <v>-177624</v>
      </c>
      <c r="I61" s="36">
        <f t="shared" si="14"/>
        <v>-33279</v>
      </c>
      <c r="J61" s="36">
        <f t="shared" si="14"/>
        <v>-61986</v>
      </c>
      <c r="K61" s="36">
        <f aca="true" t="shared" si="15" ref="K61:K92">SUM(B61:J61)</f>
        <v>-1598997.79</v>
      </c>
    </row>
    <row r="62" spans="1:11" ht="18.75" customHeight="1">
      <c r="A62" s="12" t="s">
        <v>83</v>
      </c>
      <c r="B62" s="36">
        <f>-ROUND(B9*$D$3,2)</f>
        <v>-150678</v>
      </c>
      <c r="C62" s="36">
        <f aca="true" t="shared" si="16" ref="C62:J62">-ROUND(C9*$D$3,2)</f>
        <v>-219744</v>
      </c>
      <c r="D62" s="36">
        <f t="shared" si="16"/>
        <v>-188670</v>
      </c>
      <c r="E62" s="36">
        <f t="shared" si="16"/>
        <v>-133140</v>
      </c>
      <c r="F62" s="36">
        <f t="shared" si="16"/>
        <v>-157926</v>
      </c>
      <c r="G62" s="36">
        <f t="shared" si="16"/>
        <v>-193707</v>
      </c>
      <c r="H62" s="36">
        <f t="shared" si="16"/>
        <v>-177624</v>
      </c>
      <c r="I62" s="36">
        <f t="shared" si="16"/>
        <v>-33279</v>
      </c>
      <c r="J62" s="36">
        <f t="shared" si="16"/>
        <v>-61986</v>
      </c>
      <c r="K62" s="36">
        <f t="shared" si="15"/>
        <v>-1316754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-639</v>
      </c>
      <c r="C64" s="36">
        <v>-93</v>
      </c>
      <c r="D64" s="36">
        <v>-189</v>
      </c>
      <c r="E64" s="36">
        <v>-720</v>
      </c>
      <c r="F64" s="36">
        <v>-438</v>
      </c>
      <c r="G64" s="36">
        <v>-279</v>
      </c>
      <c r="H64" s="19">
        <v>0</v>
      </c>
      <c r="I64" s="19">
        <v>0</v>
      </c>
      <c r="J64" s="19">
        <v>0</v>
      </c>
      <c r="K64" s="36">
        <f t="shared" si="15"/>
        <v>-2358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-57484.37</v>
      </c>
      <c r="C66" s="48">
        <v>-5021.02</v>
      </c>
      <c r="D66" s="48">
        <v>-17886.67</v>
      </c>
      <c r="E66" s="48">
        <v>-82763.12</v>
      </c>
      <c r="F66" s="48">
        <v>-67114.29</v>
      </c>
      <c r="G66" s="48">
        <v>-49448.32</v>
      </c>
      <c r="H66" s="19">
        <v>0</v>
      </c>
      <c r="I66" s="19">
        <v>0</v>
      </c>
      <c r="J66" s="19">
        <v>0</v>
      </c>
      <c r="K66" s="36">
        <f t="shared" si="15"/>
        <v>-279717.79</v>
      </c>
    </row>
    <row r="67" spans="1:11" ht="18.75" customHeight="1">
      <c r="A67" s="12" t="s">
        <v>61</v>
      </c>
      <c r="B67" s="48">
        <v>-168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-168</v>
      </c>
    </row>
    <row r="68" spans="1:11" ht="18.75" customHeight="1">
      <c r="A68" s="12" t="s">
        <v>87</v>
      </c>
      <c r="B68" s="36">
        <f aca="true" t="shared" si="17" ref="B68:J68">SUM(B69:B92)</f>
        <v>-13467.74</v>
      </c>
      <c r="C68" s="36">
        <f t="shared" si="17"/>
        <v>-19713.960000000003</v>
      </c>
      <c r="D68" s="36">
        <f t="shared" si="17"/>
        <v>-19603.510000000002</v>
      </c>
      <c r="E68" s="36">
        <f t="shared" si="17"/>
        <v>-25181.699999999997</v>
      </c>
      <c r="F68" s="36">
        <f t="shared" si="17"/>
        <v>-18204.18</v>
      </c>
      <c r="G68" s="36">
        <f t="shared" si="17"/>
        <v>-27158.99</v>
      </c>
      <c r="H68" s="36">
        <f t="shared" si="17"/>
        <v>-13289.62</v>
      </c>
      <c r="I68" s="36">
        <f t="shared" si="17"/>
        <v>-43865.97</v>
      </c>
      <c r="J68" s="36">
        <f t="shared" si="17"/>
        <v>-24535.82</v>
      </c>
      <c r="K68" s="36">
        <f t="shared" si="15"/>
        <v>-205021.49000000002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-12220.89</v>
      </c>
      <c r="F92" s="19">
        <v>0</v>
      </c>
      <c r="G92" s="19">
        <v>0</v>
      </c>
      <c r="H92" s="19">
        <v>0</v>
      </c>
      <c r="I92" s="49">
        <v>-7143.93</v>
      </c>
      <c r="J92" s="49">
        <v>-14904.26</v>
      </c>
      <c r="K92" s="49">
        <f t="shared" si="15"/>
        <v>-34269.08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1235109.25</v>
      </c>
      <c r="C97" s="24">
        <f t="shared" si="19"/>
        <v>2012920.6200000003</v>
      </c>
      <c r="D97" s="24">
        <f t="shared" si="19"/>
        <v>2362510.4400000004</v>
      </c>
      <c r="E97" s="24">
        <f t="shared" si="19"/>
        <v>1230591.3400000003</v>
      </c>
      <c r="F97" s="24">
        <f t="shared" si="19"/>
        <v>1707712.74</v>
      </c>
      <c r="G97" s="24">
        <f t="shared" si="19"/>
        <v>2423991.89</v>
      </c>
      <c r="H97" s="24">
        <f t="shared" si="19"/>
        <v>1261995.5999999999</v>
      </c>
      <c r="I97" s="24">
        <f>+I98+I99</f>
        <v>489833.85</v>
      </c>
      <c r="J97" s="24">
        <f>+J98+J99</f>
        <v>745119.8500000001</v>
      </c>
      <c r="K97" s="49">
        <f t="shared" si="18"/>
        <v>13469785.58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1217969.74</v>
      </c>
      <c r="C98" s="24">
        <f t="shared" si="20"/>
        <v>1990322.3800000004</v>
      </c>
      <c r="D98" s="24">
        <f t="shared" si="20"/>
        <v>2339634.6700000004</v>
      </c>
      <c r="E98" s="24">
        <f t="shared" si="20"/>
        <v>1209189.2900000003</v>
      </c>
      <c r="F98" s="24">
        <f t="shared" si="20"/>
        <v>1686932.05</v>
      </c>
      <c r="G98" s="24">
        <f t="shared" si="20"/>
        <v>2395861.25</v>
      </c>
      <c r="H98" s="24">
        <f t="shared" si="20"/>
        <v>1243952.1099999999</v>
      </c>
      <c r="I98" s="24">
        <f t="shared" si="20"/>
        <v>489833.85</v>
      </c>
      <c r="J98" s="24">
        <f t="shared" si="20"/>
        <v>732894.79</v>
      </c>
      <c r="K98" s="49">
        <f t="shared" si="18"/>
        <v>13306590.129999999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18043.49</v>
      </c>
      <c r="I99" s="19">
        <f t="shared" si="21"/>
        <v>0</v>
      </c>
      <c r="J99" s="24">
        <f t="shared" si="21"/>
        <v>12225.06</v>
      </c>
      <c r="K99" s="49">
        <f t="shared" si="18"/>
        <v>163195.45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13469785.54</v>
      </c>
      <c r="L105" s="55"/>
    </row>
    <row r="106" spans="1:11" ht="18.75" customHeight="1">
      <c r="A106" s="26" t="s">
        <v>78</v>
      </c>
      <c r="B106" s="27">
        <v>156661.55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156661.55</v>
      </c>
    </row>
    <row r="107" spans="1:11" ht="18.75" customHeight="1">
      <c r="A107" s="26" t="s">
        <v>79</v>
      </c>
      <c r="B107" s="27">
        <v>1078447.7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1078447.7</v>
      </c>
    </row>
    <row r="108" spans="1:11" ht="18.75" customHeight="1">
      <c r="A108" s="26" t="s">
        <v>80</v>
      </c>
      <c r="B108" s="41">
        <v>0</v>
      </c>
      <c r="C108" s="27">
        <f>+C97</f>
        <v>2012920.6200000003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2012920.6200000003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2362510.4400000004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2362510.4400000004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1230591.3400000003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1230591.3400000003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323689.56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323689.56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617369.56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617369.56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766653.61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766653.61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700081.43</v>
      </c>
      <c r="H115" s="41">
        <v>0</v>
      </c>
      <c r="I115" s="41">
        <v>0</v>
      </c>
      <c r="J115" s="41">
        <v>0</v>
      </c>
      <c r="K115" s="42">
        <f t="shared" si="22"/>
        <v>700081.43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56632.49</v>
      </c>
      <c r="H116" s="41">
        <v>0</v>
      </c>
      <c r="I116" s="41">
        <v>0</v>
      </c>
      <c r="J116" s="41">
        <v>0</v>
      </c>
      <c r="K116" s="42">
        <f t="shared" si="22"/>
        <v>56632.49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395808.64</v>
      </c>
      <c r="H117" s="41">
        <v>0</v>
      </c>
      <c r="I117" s="41">
        <v>0</v>
      </c>
      <c r="J117" s="41">
        <v>0</v>
      </c>
      <c r="K117" s="42">
        <f t="shared" si="22"/>
        <v>395808.64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356962.2</v>
      </c>
      <c r="H118" s="41">
        <v>0</v>
      </c>
      <c r="I118" s="41">
        <v>0</v>
      </c>
      <c r="J118" s="41">
        <v>0</v>
      </c>
      <c r="K118" s="42">
        <f t="shared" si="22"/>
        <v>356962.2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914507.1</v>
      </c>
      <c r="H119" s="41">
        <v>0</v>
      </c>
      <c r="I119" s="41">
        <v>0</v>
      </c>
      <c r="J119" s="41">
        <v>0</v>
      </c>
      <c r="K119" s="42">
        <f t="shared" si="22"/>
        <v>914507.1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456545.22</v>
      </c>
      <c r="I120" s="41">
        <v>0</v>
      </c>
      <c r="J120" s="41">
        <v>0</v>
      </c>
      <c r="K120" s="42">
        <f t="shared" si="22"/>
        <v>456545.22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805450.38</v>
      </c>
      <c r="I121" s="41">
        <v>0</v>
      </c>
      <c r="J121" s="41">
        <v>0</v>
      </c>
      <c r="K121" s="42">
        <f t="shared" si="22"/>
        <v>805450.38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489833.85</v>
      </c>
      <c r="J122" s="41">
        <v>0</v>
      </c>
      <c r="K122" s="42">
        <f t="shared" si="22"/>
        <v>489833.85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745119.85</v>
      </c>
      <c r="K123" s="45">
        <f t="shared" si="22"/>
        <v>745119.85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2014-09-19T18:24:29Z</dcterms:modified>
  <cp:category/>
  <cp:version/>
  <cp:contentType/>
  <cp:contentStatus/>
</cp:coreProperties>
</file>