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<sst xmlns="http://schemas.openxmlformats.org/spreadsheetml/2006/main" count="127" uniqueCount="127">
  <si>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</si>
  <si>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</si>
  <si>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</si>
  <si>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</si>
  <si>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</si>
  <si>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</si>
  <si>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</si>
  <si>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</si>
  <si>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</si>
  <si>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</si>
  <si>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</si>
  <si>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</si>
  <si>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</si>
  <si>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</si>
  <si>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</si>
  <si>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</si>
  <si>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</si>
  <si>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</si>
  <si>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</si>
  <si>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</si>
  <si>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</si>
  <si>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</si>
  <si>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</si>
  <si>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</si>
  <si>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</si>
  <si>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</si>
  <si>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</si>
  <si>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</si>
  <si>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</si>
  <si>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</si>
  <si>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</si>
  <si>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</si>
  <si>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</si>
  <si>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</si>
  <si>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</si>
  <si>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</si>
  <si>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</si>
  <si>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</si>
  <si>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</si>
  <si>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</si>
  <si>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</si>
  <si>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</si>
  <si>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</si>
  <si>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</si>
  <si>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</si>
  <si>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</si>
  <si>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</si>
  <si>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</si>
  <si>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</si>
  <si>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</si>
  <si>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</si>
  <si>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</si>
  <si>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</si>
  <si>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</si>
  <si>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</si>
  <si>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</si>
  <si>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</si>
  <si>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</si>
  <si>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</si>
  <si>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</si>
  <si>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</si>
  <si>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</si>
  <si>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</si>
  <si>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</si>
  <si>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</si>
  <si>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</si>
  <si>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</si>
  <si>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</si>
  <si>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</si>
  <si>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</si>
  <si>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</si>
  <si>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</si>
  <si>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</si>
  <si>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</si>
  <si>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</si>
  <si>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</si>
  <si>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</si>
  <si>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</si>
  <si>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</si>
  <si>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</si>
  <si>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</si>
  <si>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</si>
  <si>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</si>
  <si>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</si>
  <si>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</si>
  <si>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</si>
  <si>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</si>
  <si>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</si>
  <si>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</si>
  <si>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</si>
  <si>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</si>
  <si>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</si>
  <si>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</si>
  <si>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</si>
  <si>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</si>
  <si>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</si>
  <si>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</si>
  <si>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</si>
  <si>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</si>
  <si>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</si>
  <si>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</si>
  <si>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</si>
  <si>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</si>
  <si>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</si>
  <si>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</si>
  <si>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</si>
  <si>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</si>
  <si>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</si>
  <si>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</si>
  <si>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</si>
  <si>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</si>
  <si>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</si>
  <si>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</si>
  <si>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</si>
  <si>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</si>
  <si>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</si>
  <si>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</si>
  <si>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</si>
  <si>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</si>
  <si>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</si>
  <si>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</si>
  <si>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</si>
  <si>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</si>
  <si>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</si>
  <si>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</si>
  <si>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</si>
  <si>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11/09/14 - VENCIMENTO 18/09/14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</si>
</sst>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607673</v>
      </c>
      <c r="C7" s="9">
        <f t="shared" si="0"/>
        <v>820193</v>
      </c>
      <c r="D7" s="9">
        <f t="shared" si="0"/>
        <v>839046</v>
      </c>
      <c r="E7" s="9">
        <f t="shared" si="0"/>
        <v>560663</v>
      </c>
      <c r="F7" s="9">
        <f t="shared" si="0"/>
        <v>768537</v>
      </c>
      <c r="G7" s="9">
        <f t="shared" si="0"/>
        <v>1241106</v>
      </c>
      <c r="H7" s="9">
        <f t="shared" si="0"/>
        <v>581708</v>
      </c>
      <c r="I7" s="9">
        <f t="shared" si="0"/>
        <v>128888</v>
      </c>
      <c r="J7" s="9">
        <f t="shared" si="0"/>
        <v>316225</v>
      </c>
      <c r="K7" s="9">
        <f t="shared" si="0"/>
        <v>5864039</v>
      </c>
      <c r="L7" s="53"/>
    </row>
    <row r="8" spans="1:11" ht="17.25" customHeight="1">
      <c r="A8" s="10" t="s">
        <v>121</v>
      </c>
      <c r="B8" s="11">
        <f>B9+B12+B16</f>
        <v>364590</v>
      </c>
      <c r="C8" s="11">
        <f aca="true" t="shared" si="1" ref="C8:J8">C9+C12+C16</f>
        <v>501251</v>
      </c>
      <c r="D8" s="11">
        <f t="shared" si="1"/>
        <v>479529</v>
      </c>
      <c r="E8" s="11">
        <f t="shared" si="1"/>
        <v>334323</v>
      </c>
      <c r="F8" s="11">
        <f t="shared" si="1"/>
        <v>435770</v>
      </c>
      <c r="G8" s="11">
        <f t="shared" si="1"/>
        <v>680560</v>
      </c>
      <c r="H8" s="11">
        <f t="shared" si="1"/>
        <v>361387</v>
      </c>
      <c r="I8" s="11">
        <f t="shared" si="1"/>
        <v>70190</v>
      </c>
      <c r="J8" s="11">
        <f t="shared" si="1"/>
        <v>178797</v>
      </c>
      <c r="K8" s="11">
        <f>SUM(B8:J8)</f>
        <v>3406397</v>
      </c>
    </row>
    <row r="9" spans="1:11" ht="17.25" customHeight="1">
      <c r="A9" s="15" t="s">
        <v>17</v>
      </c>
      <c r="B9" s="13">
        <f>+B10+B11</f>
        <v>46722</v>
      </c>
      <c r="C9" s="13">
        <f aca="true" t="shared" si="2" ref="C9:J9">+C10+C11</f>
        <v>67014</v>
      </c>
      <c r="D9" s="13">
        <f t="shared" si="2"/>
        <v>57596</v>
      </c>
      <c r="E9" s="13">
        <f t="shared" si="2"/>
        <v>42005</v>
      </c>
      <c r="F9" s="13">
        <f t="shared" si="2"/>
        <v>48062</v>
      </c>
      <c r="G9" s="13">
        <f t="shared" si="2"/>
        <v>58771</v>
      </c>
      <c r="H9" s="13">
        <f t="shared" si="2"/>
        <v>57933</v>
      </c>
      <c r="I9" s="13">
        <f t="shared" si="2"/>
        <v>10536</v>
      </c>
      <c r="J9" s="13">
        <f t="shared" si="2"/>
        <v>18573</v>
      </c>
      <c r="K9" s="11">
        <f>SUM(B9:J9)</f>
        <v>407212</v>
      </c>
    </row>
    <row r="10" spans="1:11" ht="17.25" customHeight="1">
      <c r="A10" s="30" t="s">
        <v>18</v>
      </c>
      <c r="B10" s="13">
        <v>46722</v>
      </c>
      <c r="C10" s="13">
        <v>67014</v>
      </c>
      <c r="D10" s="13">
        <v>57596</v>
      </c>
      <c r="E10" s="13">
        <v>42005</v>
      </c>
      <c r="F10" s="13">
        <v>48062</v>
      </c>
      <c r="G10" s="13">
        <v>58771</v>
      </c>
      <c r="H10" s="13">
        <v>57933</v>
      </c>
      <c r="I10" s="13">
        <v>10536</v>
      </c>
      <c r="J10" s="13">
        <v>18573</v>
      </c>
      <c r="K10" s="11">
        <f>SUM(B10:J10)</f>
        <v>407212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306600</v>
      </c>
      <c r="C12" s="17">
        <f t="shared" si="3"/>
        <v>417779</v>
      </c>
      <c r="D12" s="17">
        <f t="shared" si="3"/>
        <v>407610</v>
      </c>
      <c r="E12" s="17">
        <f t="shared" si="3"/>
        <v>282523</v>
      </c>
      <c r="F12" s="17">
        <f t="shared" si="3"/>
        <v>374325</v>
      </c>
      <c r="G12" s="17">
        <f t="shared" si="3"/>
        <v>600361</v>
      </c>
      <c r="H12" s="17">
        <f t="shared" si="3"/>
        <v>293415</v>
      </c>
      <c r="I12" s="17">
        <f t="shared" si="3"/>
        <v>57035</v>
      </c>
      <c r="J12" s="17">
        <f t="shared" si="3"/>
        <v>154721</v>
      </c>
      <c r="K12" s="11">
        <f aca="true" t="shared" si="4" ref="K12:K27">SUM(B12:J12)</f>
        <v>2894369</v>
      </c>
    </row>
    <row r="13" spans="1:13" ht="17.25" customHeight="1">
      <c r="A13" s="14" t="s">
        <v>20</v>
      </c>
      <c r="B13" s="13">
        <v>129884</v>
      </c>
      <c r="C13" s="13">
        <v>187735</v>
      </c>
      <c r="D13" s="13">
        <v>188953</v>
      </c>
      <c r="E13" s="13">
        <v>130089</v>
      </c>
      <c r="F13" s="13">
        <v>169884</v>
      </c>
      <c r="G13" s="13">
        <v>264727</v>
      </c>
      <c r="H13" s="13">
        <v>125861</v>
      </c>
      <c r="I13" s="13">
        <v>28203</v>
      </c>
      <c r="J13" s="13">
        <v>71783</v>
      </c>
      <c r="K13" s="11">
        <f t="shared" si="4"/>
        <v>1297119</v>
      </c>
      <c r="L13" s="53"/>
      <c r="M13" s="54"/>
    </row>
    <row r="14" spans="1:12" ht="17.25" customHeight="1">
      <c r="A14" s="14" t="s">
        <v>21</v>
      </c>
      <c r="B14" s="13">
        <v>137348</v>
      </c>
      <c r="C14" s="13">
        <v>171844</v>
      </c>
      <c r="D14" s="13">
        <v>164415</v>
      </c>
      <c r="E14" s="13">
        <v>118002</v>
      </c>
      <c r="F14" s="13">
        <v>159231</v>
      </c>
      <c r="G14" s="13">
        <v>274774</v>
      </c>
      <c r="H14" s="13">
        <v>129976</v>
      </c>
      <c r="I14" s="13">
        <v>20510</v>
      </c>
      <c r="J14" s="13">
        <v>62495</v>
      </c>
      <c r="K14" s="11">
        <f t="shared" si="4"/>
        <v>1238595</v>
      </c>
      <c r="L14" s="53"/>
    </row>
    <row r="15" spans="1:11" ht="17.25" customHeight="1">
      <c r="A15" s="14" t="s">
        <v>22</v>
      </c>
      <c r="B15" s="13">
        <v>39368</v>
      </c>
      <c r="C15" s="13">
        <v>58200</v>
      </c>
      <c r="D15" s="13">
        <v>54242</v>
      </c>
      <c r="E15" s="13">
        <v>34432</v>
      </c>
      <c r="F15" s="13">
        <v>45210</v>
      </c>
      <c r="G15" s="13">
        <v>60860</v>
      </c>
      <c r="H15" s="13">
        <v>37578</v>
      </c>
      <c r="I15" s="13">
        <v>8322</v>
      </c>
      <c r="J15" s="13">
        <v>20443</v>
      </c>
      <c r="K15" s="11">
        <f t="shared" si="4"/>
        <v>358655</v>
      </c>
    </row>
    <row r="16" spans="1:11" ht="17.25" customHeight="1">
      <c r="A16" s="15" t="s">
        <v>117</v>
      </c>
      <c r="B16" s="13">
        <f>B17+B18+B19</f>
        <v>11268</v>
      </c>
      <c r="C16" s="13">
        <f aca="true" t="shared" si="5" ref="C16:J16">C17+C18+C19</f>
        <v>16458</v>
      </c>
      <c r="D16" s="13">
        <f t="shared" si="5"/>
        <v>14323</v>
      </c>
      <c r="E16" s="13">
        <f t="shared" si="5"/>
        <v>9795</v>
      </c>
      <c r="F16" s="13">
        <f t="shared" si="5"/>
        <v>13383</v>
      </c>
      <c r="G16" s="13">
        <f t="shared" si="5"/>
        <v>21428</v>
      </c>
      <c r="H16" s="13">
        <f t="shared" si="5"/>
        <v>10039</v>
      </c>
      <c r="I16" s="13">
        <f t="shared" si="5"/>
        <v>2619</v>
      </c>
      <c r="J16" s="13">
        <f t="shared" si="5"/>
        <v>5503</v>
      </c>
      <c r="K16" s="11">
        <f t="shared" si="4"/>
        <v>104816</v>
      </c>
    </row>
    <row r="17" spans="1:11" ht="17.25" customHeight="1">
      <c r="A17" s="14" t="s">
        <v>118</v>
      </c>
      <c r="B17" s="13">
        <v>4312</v>
      </c>
      <c r="C17" s="13">
        <v>6398</v>
      </c>
      <c r="D17" s="13">
        <v>5422</v>
      </c>
      <c r="E17" s="13">
        <v>4166</v>
      </c>
      <c r="F17" s="13">
        <v>5473</v>
      </c>
      <c r="G17" s="13">
        <v>9308</v>
      </c>
      <c r="H17" s="13">
        <v>4598</v>
      </c>
      <c r="I17" s="13">
        <v>1122</v>
      </c>
      <c r="J17" s="13">
        <v>2126</v>
      </c>
      <c r="K17" s="11">
        <f t="shared" si="4"/>
        <v>42925</v>
      </c>
    </row>
    <row r="18" spans="1:11" ht="17.25" customHeight="1">
      <c r="A18" s="14" t="s">
        <v>119</v>
      </c>
      <c r="B18" s="13">
        <v>297</v>
      </c>
      <c r="C18" s="13">
        <v>456</v>
      </c>
      <c r="D18" s="13">
        <v>475</v>
      </c>
      <c r="E18" s="13">
        <v>355</v>
      </c>
      <c r="F18" s="13">
        <v>458</v>
      </c>
      <c r="G18" s="13">
        <v>783</v>
      </c>
      <c r="H18" s="13">
        <v>367</v>
      </c>
      <c r="I18" s="13">
        <v>92</v>
      </c>
      <c r="J18" s="13">
        <v>221</v>
      </c>
      <c r="K18" s="11">
        <f t="shared" si="4"/>
        <v>3504</v>
      </c>
    </row>
    <row r="19" spans="1:11" ht="17.25" customHeight="1">
      <c r="A19" s="14" t="s">
        <v>120</v>
      </c>
      <c r="B19" s="13">
        <v>6659</v>
      </c>
      <c r="C19" s="13">
        <v>9604</v>
      </c>
      <c r="D19" s="13">
        <v>8426</v>
      </c>
      <c r="E19" s="13">
        <v>5274</v>
      </c>
      <c r="F19" s="13">
        <v>7452</v>
      </c>
      <c r="G19" s="13">
        <v>11337</v>
      </c>
      <c r="H19" s="13">
        <v>5074</v>
      </c>
      <c r="I19" s="13">
        <v>1405</v>
      </c>
      <c r="J19" s="13">
        <v>3156</v>
      </c>
      <c r="K19" s="11">
        <f t="shared" si="4"/>
        <v>58387</v>
      </c>
    </row>
    <row r="20" spans="1:11" ht="17.25" customHeight="1">
      <c r="A20" s="16" t="s">
        <v>23</v>
      </c>
      <c r="B20" s="11">
        <f>+B21+B22+B23</f>
        <v>194769</v>
      </c>
      <c r="C20" s="11">
        <f aca="true" t="shared" si="6" ref="C20:J20">+C21+C22+C23</f>
        <v>241366</v>
      </c>
      <c r="D20" s="11">
        <f t="shared" si="6"/>
        <v>267658</v>
      </c>
      <c r="E20" s="11">
        <f t="shared" si="6"/>
        <v>171459</v>
      </c>
      <c r="F20" s="11">
        <f t="shared" si="6"/>
        <v>266067</v>
      </c>
      <c r="G20" s="11">
        <f t="shared" si="6"/>
        <v>482086</v>
      </c>
      <c r="H20" s="11">
        <f t="shared" si="6"/>
        <v>174010</v>
      </c>
      <c r="I20" s="11">
        <f t="shared" si="6"/>
        <v>42051</v>
      </c>
      <c r="J20" s="11">
        <f t="shared" si="6"/>
        <v>98154</v>
      </c>
      <c r="K20" s="11">
        <f t="shared" si="4"/>
        <v>1937620</v>
      </c>
    </row>
    <row r="21" spans="1:12" ht="17.25" customHeight="1">
      <c r="A21" s="12" t="s">
        <v>24</v>
      </c>
      <c r="B21" s="13">
        <v>94484</v>
      </c>
      <c r="C21" s="13">
        <v>127046</v>
      </c>
      <c r="D21" s="13">
        <v>142243</v>
      </c>
      <c r="E21" s="13">
        <v>91636</v>
      </c>
      <c r="F21" s="13">
        <v>138443</v>
      </c>
      <c r="G21" s="13">
        <v>237573</v>
      </c>
      <c r="H21" s="13">
        <v>91067</v>
      </c>
      <c r="I21" s="13">
        <v>23650</v>
      </c>
      <c r="J21" s="13">
        <v>50925</v>
      </c>
      <c r="K21" s="11">
        <f t="shared" si="4"/>
        <v>997067</v>
      </c>
      <c r="L21" s="53"/>
    </row>
    <row r="22" spans="1:12" ht="17.25" customHeight="1">
      <c r="A22" s="12" t="s">
        <v>25</v>
      </c>
      <c r="B22" s="13">
        <v>79760</v>
      </c>
      <c r="C22" s="13">
        <v>88545</v>
      </c>
      <c r="D22" s="13">
        <v>96589</v>
      </c>
      <c r="E22" s="13">
        <v>64092</v>
      </c>
      <c r="F22" s="13">
        <v>102114</v>
      </c>
      <c r="G22" s="13">
        <v>204534</v>
      </c>
      <c r="H22" s="13">
        <v>66200</v>
      </c>
      <c r="I22" s="13">
        <v>13895</v>
      </c>
      <c r="J22" s="13">
        <v>36121</v>
      </c>
      <c r="K22" s="11">
        <f t="shared" si="4"/>
        <v>751850</v>
      </c>
      <c r="L22" s="53"/>
    </row>
    <row r="23" spans="1:11" ht="17.25" customHeight="1">
      <c r="A23" s="12" t="s">
        <v>26</v>
      </c>
      <c r="B23" s="13">
        <v>20525</v>
      </c>
      <c r="C23" s="13">
        <v>25775</v>
      </c>
      <c r="D23" s="13">
        <v>28826</v>
      </c>
      <c r="E23" s="13">
        <v>15731</v>
      </c>
      <c r="F23" s="13">
        <v>25510</v>
      </c>
      <c r="G23" s="13">
        <v>39979</v>
      </c>
      <c r="H23" s="13">
        <v>16743</v>
      </c>
      <c r="I23" s="13">
        <v>4506</v>
      </c>
      <c r="J23" s="13">
        <v>11108</v>
      </c>
      <c r="K23" s="11">
        <f t="shared" si="4"/>
        <v>188703</v>
      </c>
    </row>
    <row r="24" spans="1:11" ht="17.25" customHeight="1">
      <c r="A24" s="16" t="s">
        <v>27</v>
      </c>
      <c r="B24" s="13">
        <v>48314</v>
      </c>
      <c r="C24" s="13">
        <v>77576</v>
      </c>
      <c r="D24" s="13">
        <v>91859</v>
      </c>
      <c r="E24" s="13">
        <v>54881</v>
      </c>
      <c r="F24" s="13">
        <v>66700</v>
      </c>
      <c r="G24" s="13">
        <v>78460</v>
      </c>
      <c r="H24" s="13">
        <v>39488</v>
      </c>
      <c r="I24" s="13">
        <v>16647</v>
      </c>
      <c r="J24" s="13">
        <v>39274</v>
      </c>
      <c r="K24" s="11">
        <f t="shared" si="4"/>
        <v>513199</v>
      </c>
    </row>
    <row r="25" spans="1:12" ht="17.25" customHeight="1">
      <c r="A25" s="12" t="s">
        <v>28</v>
      </c>
      <c r="B25" s="13">
        <v>30921</v>
      </c>
      <c r="C25" s="13">
        <v>49649</v>
      </c>
      <c r="D25" s="13">
        <v>58790</v>
      </c>
      <c r="E25" s="13">
        <v>35124</v>
      </c>
      <c r="F25" s="13">
        <v>42688</v>
      </c>
      <c r="G25" s="13">
        <v>50214</v>
      </c>
      <c r="H25" s="13">
        <v>25272</v>
      </c>
      <c r="I25" s="13">
        <v>10654</v>
      </c>
      <c r="J25" s="13">
        <v>25135</v>
      </c>
      <c r="K25" s="11">
        <f t="shared" si="4"/>
        <v>328447</v>
      </c>
      <c r="L25" s="53"/>
    </row>
    <row r="26" spans="1:12" ht="17.25" customHeight="1">
      <c r="A26" s="12" t="s">
        <v>29</v>
      </c>
      <c r="B26" s="13">
        <v>17393</v>
      </c>
      <c r="C26" s="13">
        <v>27927</v>
      </c>
      <c r="D26" s="13">
        <v>33069</v>
      </c>
      <c r="E26" s="13">
        <v>19757</v>
      </c>
      <c r="F26" s="13">
        <v>24012</v>
      </c>
      <c r="G26" s="13">
        <v>28246</v>
      </c>
      <c r="H26" s="13">
        <v>14216</v>
      </c>
      <c r="I26" s="13">
        <v>5993</v>
      </c>
      <c r="J26" s="13">
        <v>14139</v>
      </c>
      <c r="K26" s="11">
        <f t="shared" si="4"/>
        <v>184752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6823</v>
      </c>
      <c r="I27" s="11">
        <v>0</v>
      </c>
      <c r="J27" s="11">
        <v>0</v>
      </c>
      <c r="K27" s="11">
        <f t="shared" si="4"/>
        <v>6823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11489.54</v>
      </c>
      <c r="I35" s="19">
        <v>0</v>
      </c>
      <c r="J35" s="19">
        <v>0</v>
      </c>
      <c r="K35" s="23">
        <f>SUM(B35:J35)</f>
        <v>11489.54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1483879.83</v>
      </c>
      <c r="C47" s="22">
        <f aca="true" t="shared" si="9" ref="C47:H47">+C48+C56</f>
        <v>2280676.5100000002</v>
      </c>
      <c r="D47" s="22">
        <f t="shared" si="9"/>
        <v>2647159.94</v>
      </c>
      <c r="E47" s="22">
        <f t="shared" si="9"/>
        <v>1499309.72</v>
      </c>
      <c r="F47" s="22">
        <f t="shared" si="9"/>
        <v>1987466.8699999999</v>
      </c>
      <c r="G47" s="22">
        <f t="shared" si="9"/>
        <v>2760301.39</v>
      </c>
      <c r="H47" s="22">
        <f t="shared" si="9"/>
        <v>1497679.3900000001</v>
      </c>
      <c r="I47" s="22">
        <f>+I48+I56</f>
        <v>577508.46</v>
      </c>
      <c r="J47" s="22">
        <f>+J48+J56</f>
        <v>853338.38</v>
      </c>
      <c r="K47" s="22">
        <f>SUM(B47:J47)</f>
        <v>15587320.49</v>
      </c>
    </row>
    <row r="48" spans="1:11" ht="17.25" customHeight="1">
      <c r="A48" s="16" t="s">
        <v>48</v>
      </c>
      <c r="B48" s="23">
        <f>SUM(B49:B55)</f>
        <v>1466740.32</v>
      </c>
      <c r="C48" s="23">
        <f aca="true" t="shared" si="10" ref="C48:H48">SUM(C49:C55)</f>
        <v>2258078.27</v>
      </c>
      <c r="D48" s="23">
        <f t="shared" si="10"/>
        <v>2624284.17</v>
      </c>
      <c r="E48" s="23">
        <f t="shared" si="10"/>
        <v>1477907.67</v>
      </c>
      <c r="F48" s="23">
        <f t="shared" si="10"/>
        <v>1966686.18</v>
      </c>
      <c r="G48" s="23">
        <f t="shared" si="10"/>
        <v>2732170.75</v>
      </c>
      <c r="H48" s="23">
        <f t="shared" si="10"/>
        <v>1479836.87</v>
      </c>
      <c r="I48" s="23">
        <f>SUM(I49:I55)</f>
        <v>577508.46</v>
      </c>
      <c r="J48" s="23">
        <f>SUM(J49:J55)</f>
        <v>840114.96</v>
      </c>
      <c r="K48" s="23">
        <f aca="true" t="shared" si="11" ref="K48:K56">SUM(B48:J48)</f>
        <v>15423327.650000002</v>
      </c>
    </row>
    <row r="49" spans="1:11" ht="17.25" customHeight="1">
      <c r="A49" s="35" t="s">
        <v>49</v>
      </c>
      <c r="B49" s="23">
        <f aca="true" t="shared" si="12" ref="B49:H49">ROUND(B30*B7,2)</f>
        <v>1466740.32</v>
      </c>
      <c r="C49" s="23">
        <f t="shared" si="12"/>
        <v>2253070.17</v>
      </c>
      <c r="D49" s="23">
        <f t="shared" si="12"/>
        <v>2624284.17</v>
      </c>
      <c r="E49" s="23">
        <f t="shared" si="12"/>
        <v>1477907.67</v>
      </c>
      <c r="F49" s="23">
        <f t="shared" si="12"/>
        <v>1966686.18</v>
      </c>
      <c r="G49" s="23">
        <f t="shared" si="12"/>
        <v>2732170.75</v>
      </c>
      <c r="H49" s="23">
        <f t="shared" si="12"/>
        <v>1468347.33</v>
      </c>
      <c r="I49" s="23">
        <f>ROUND(I30*I7,2)</f>
        <v>577508.46</v>
      </c>
      <c r="J49" s="23">
        <f>ROUND(J30*J7,2)</f>
        <v>840114.96</v>
      </c>
      <c r="K49" s="23">
        <f t="shared" si="11"/>
        <v>15406830.010000002</v>
      </c>
    </row>
    <row r="50" spans="1:11" ht="17.25" customHeight="1">
      <c r="A50" s="35" t="s">
        <v>50</v>
      </c>
      <c r="B50" s="19">
        <v>0</v>
      </c>
      <c r="C50" s="23">
        <f>ROUND(C31*C7,2)</f>
        <v>5008.1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5008.1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11489.54</v>
      </c>
      <c r="I53" s="32">
        <f>+I35</f>
        <v>0</v>
      </c>
      <c r="J53" s="32">
        <f>+J35</f>
        <v>0</v>
      </c>
      <c r="K53" s="23">
        <f t="shared" si="11"/>
        <v>11489.54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17139.51</v>
      </c>
      <c r="C56" s="37">
        <v>22598.24</v>
      </c>
      <c r="D56" s="37">
        <v>22875.77</v>
      </c>
      <c r="E56" s="37">
        <v>21402.05</v>
      </c>
      <c r="F56" s="37">
        <v>20780.69</v>
      </c>
      <c r="G56" s="37">
        <v>28130.64</v>
      </c>
      <c r="H56" s="37">
        <v>17842.52</v>
      </c>
      <c r="I56" s="19">
        <v>0</v>
      </c>
      <c r="J56" s="37">
        <v>13223.42</v>
      </c>
      <c r="K56" s="37">
        <f t="shared" si="11"/>
        <v>163992.84000000003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-224831.44</v>
      </c>
      <c r="C60" s="36">
        <f t="shared" si="13"/>
        <v>-226382.83</v>
      </c>
      <c r="D60" s="36">
        <f t="shared" si="13"/>
        <v>-211823.54</v>
      </c>
      <c r="E60" s="36">
        <f t="shared" si="13"/>
        <v>-250157.59000000003</v>
      </c>
      <c r="F60" s="36">
        <f t="shared" si="13"/>
        <v>-242829.14</v>
      </c>
      <c r="G60" s="36">
        <f t="shared" si="13"/>
        <v>-265036.63</v>
      </c>
      <c r="H60" s="36">
        <f t="shared" si="13"/>
        <v>-187088.62</v>
      </c>
      <c r="I60" s="36">
        <f t="shared" si="13"/>
        <v>-75606.65</v>
      </c>
      <c r="J60" s="36">
        <f t="shared" si="13"/>
        <v>-81623.68000000001</v>
      </c>
      <c r="K60" s="36">
        <f>SUM(B60:J60)</f>
        <v>-1765380.1199999999</v>
      </c>
    </row>
    <row r="61" spans="1:11" ht="18.75" customHeight="1">
      <c r="A61" s="16" t="s">
        <v>82</v>
      </c>
      <c r="B61" s="36">
        <f aca="true" t="shared" si="14" ref="B61:J61">B62+B63+B64+B65+B66+B67</f>
        <v>-211363.7</v>
      </c>
      <c r="C61" s="36">
        <f t="shared" si="14"/>
        <v>-206668.87</v>
      </c>
      <c r="D61" s="36">
        <f t="shared" si="14"/>
        <v>-192220.03</v>
      </c>
      <c r="E61" s="36">
        <f t="shared" si="14"/>
        <v>-224752.51</v>
      </c>
      <c r="F61" s="36">
        <f t="shared" si="14"/>
        <v>-224624.96000000002</v>
      </c>
      <c r="G61" s="36">
        <f t="shared" si="14"/>
        <v>-237877.64</v>
      </c>
      <c r="H61" s="36">
        <f t="shared" si="14"/>
        <v>-173799</v>
      </c>
      <c r="I61" s="36">
        <f t="shared" si="14"/>
        <v>-31608</v>
      </c>
      <c r="J61" s="36">
        <f t="shared" si="14"/>
        <v>-55719</v>
      </c>
      <c r="K61" s="36">
        <f aca="true" t="shared" si="15" ref="K61:K92">SUM(B61:J61)</f>
        <v>-1558633.71</v>
      </c>
    </row>
    <row r="62" spans="1:11" ht="18.75" customHeight="1">
      <c r="A62" s="12" t="s">
        <v>83</v>
      </c>
      <c r="B62" s="36">
        <f>-ROUND(B9*$D$3,2)</f>
        <v>-140166</v>
      </c>
      <c r="C62" s="36">
        <f aca="true" t="shared" si="16" ref="C62:J62">-ROUND(C9*$D$3,2)</f>
        <v>-201042</v>
      </c>
      <c r="D62" s="36">
        <f t="shared" si="16"/>
        <v>-172788</v>
      </c>
      <c r="E62" s="36">
        <f t="shared" si="16"/>
        <v>-126015</v>
      </c>
      <c r="F62" s="36">
        <f t="shared" si="16"/>
        <v>-144186</v>
      </c>
      <c r="G62" s="36">
        <f t="shared" si="16"/>
        <v>-176313</v>
      </c>
      <c r="H62" s="36">
        <f t="shared" si="16"/>
        <v>-173799</v>
      </c>
      <c r="I62" s="36">
        <f t="shared" si="16"/>
        <v>-31608</v>
      </c>
      <c r="J62" s="36">
        <f t="shared" si="16"/>
        <v>-55719</v>
      </c>
      <c r="K62" s="36">
        <f t="shared" si="15"/>
        <v>-1221636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-651</v>
      </c>
      <c r="C64" s="36">
        <v>-126</v>
      </c>
      <c r="D64" s="36">
        <v>-180</v>
      </c>
      <c r="E64" s="36">
        <v>-756</v>
      </c>
      <c r="F64" s="36">
        <v>-543</v>
      </c>
      <c r="G64" s="36">
        <v>-264</v>
      </c>
      <c r="H64" s="19">
        <v>0</v>
      </c>
      <c r="I64" s="19">
        <v>0</v>
      </c>
      <c r="J64" s="19">
        <v>0</v>
      </c>
      <c r="K64" s="36">
        <f t="shared" si="15"/>
        <v>-2520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-70518.7</v>
      </c>
      <c r="C66" s="48">
        <v>-5500.87</v>
      </c>
      <c r="D66" s="48">
        <v>-19224.03</v>
      </c>
      <c r="E66" s="48">
        <v>-97981.51</v>
      </c>
      <c r="F66" s="48">
        <v>-79895.96</v>
      </c>
      <c r="G66" s="48">
        <v>-61300.64</v>
      </c>
      <c r="H66" s="19">
        <v>0</v>
      </c>
      <c r="I66" s="19">
        <v>0</v>
      </c>
      <c r="J66" s="19">
        <v>0</v>
      </c>
      <c r="K66" s="36">
        <f t="shared" si="15"/>
        <v>-334421.71</v>
      </c>
    </row>
    <row r="67" spans="1:11" ht="18.75" customHeight="1">
      <c r="A67" s="12" t="s">
        <v>61</v>
      </c>
      <c r="B67" s="19">
        <v>-28</v>
      </c>
      <c r="C67" s="19">
        <v>0</v>
      </c>
      <c r="D67" s="48">
        <v>-28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-13467.74</v>
      </c>
      <c r="C68" s="36">
        <f t="shared" si="17"/>
        <v>-19713.960000000003</v>
      </c>
      <c r="D68" s="36">
        <f t="shared" si="17"/>
        <v>-19603.510000000002</v>
      </c>
      <c r="E68" s="36">
        <f t="shared" si="17"/>
        <v>-25405.08</v>
      </c>
      <c r="F68" s="36">
        <f t="shared" si="17"/>
        <v>-18204.18</v>
      </c>
      <c r="G68" s="36">
        <f t="shared" si="17"/>
        <v>-27158.99</v>
      </c>
      <c r="H68" s="36">
        <f t="shared" si="17"/>
        <v>-13289.62</v>
      </c>
      <c r="I68" s="36">
        <f t="shared" si="17"/>
        <v>-43998.65</v>
      </c>
      <c r="J68" s="36">
        <f t="shared" si="17"/>
        <v>-24906.32</v>
      </c>
      <c r="K68" s="36">
        <f t="shared" si="15"/>
        <v>-205748.05000000002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-13467.74</v>
      </c>
      <c r="C73" s="36">
        <v>-19550.83</v>
      </c>
      <c r="D73" s="36">
        <v>-18482.18</v>
      </c>
      <c r="E73" s="36">
        <v>-12960.81</v>
      </c>
      <c r="F73" s="36">
        <v>-17810.85</v>
      </c>
      <c r="G73" s="36">
        <v>-27140.99</v>
      </c>
      <c r="H73" s="36">
        <v>-13289.62</v>
      </c>
      <c r="I73" s="36">
        <v>-4671.92</v>
      </c>
      <c r="J73" s="36">
        <v>-9631.56</v>
      </c>
      <c r="K73" s="49">
        <f t="shared" si="15"/>
        <v>-137006.5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-12444.27</v>
      </c>
      <c r="F92" s="19">
        <v>0</v>
      </c>
      <c r="G92" s="19">
        <v>0</v>
      </c>
      <c r="H92" s="19">
        <v>0</v>
      </c>
      <c r="I92" s="49">
        <v>-7276.61</v>
      </c>
      <c r="J92" s="49">
        <v>-15274.76</v>
      </c>
      <c r="K92" s="49">
        <f t="shared" si="15"/>
        <v>-34995.64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1259048.3900000001</v>
      </c>
      <c r="C97" s="24">
        <f t="shared" si="19"/>
        <v>2054293.68</v>
      </c>
      <c r="D97" s="24">
        <f t="shared" si="19"/>
        <v>2435336.4000000004</v>
      </c>
      <c r="E97" s="24">
        <f t="shared" si="19"/>
        <v>1249152.13</v>
      </c>
      <c r="F97" s="24">
        <f t="shared" si="19"/>
        <v>1744637.73</v>
      </c>
      <c r="G97" s="24">
        <f t="shared" si="19"/>
        <v>2495264.76</v>
      </c>
      <c r="H97" s="24">
        <f t="shared" si="19"/>
        <v>1310590.77</v>
      </c>
      <c r="I97" s="24">
        <f>+I98+I99</f>
        <v>501901.80999999994</v>
      </c>
      <c r="J97" s="24">
        <f>+J98+J99</f>
        <v>771714.7000000001</v>
      </c>
      <c r="K97" s="49">
        <f t="shared" si="18"/>
        <v>13821940.37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1241908.8800000001</v>
      </c>
      <c r="C98" s="24">
        <f t="shared" si="20"/>
        <v>2031695.44</v>
      </c>
      <c r="D98" s="24">
        <f t="shared" si="20"/>
        <v>2412460.6300000004</v>
      </c>
      <c r="E98" s="24">
        <f t="shared" si="20"/>
        <v>1227750.0799999998</v>
      </c>
      <c r="F98" s="24">
        <f t="shared" si="20"/>
        <v>1723857.04</v>
      </c>
      <c r="G98" s="24">
        <f t="shared" si="20"/>
        <v>2467134.1199999996</v>
      </c>
      <c r="H98" s="24">
        <f t="shared" si="20"/>
        <v>1292748.25</v>
      </c>
      <c r="I98" s="24">
        <f t="shared" si="20"/>
        <v>501901.80999999994</v>
      </c>
      <c r="J98" s="24">
        <f t="shared" si="20"/>
        <v>759489.64</v>
      </c>
      <c r="K98" s="49">
        <f t="shared" si="18"/>
        <v>13658945.89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17139.51</v>
      </c>
      <c r="C99" s="24">
        <f>IF(+C56+C95+C100&lt;0,0,(C56+C95+C100))</f>
        <v>22598.24</v>
      </c>
      <c r="D99" s="24">
        <f t="shared" si="21"/>
        <v>22875.77</v>
      </c>
      <c r="E99" s="24">
        <f t="shared" si="21"/>
        <v>21402.05</v>
      </c>
      <c r="F99" s="24">
        <f t="shared" si="21"/>
        <v>20780.69</v>
      </c>
      <c r="G99" s="24">
        <f t="shared" si="21"/>
        <v>28130.64</v>
      </c>
      <c r="H99" s="24">
        <f t="shared" si="21"/>
        <v>17842.52</v>
      </c>
      <c r="I99" s="19">
        <f t="shared" si="21"/>
        <v>0</v>
      </c>
      <c r="J99" s="24">
        <f t="shared" si="21"/>
        <v>12225.06</v>
      </c>
      <c r="K99" s="49">
        <f t="shared" si="18"/>
        <v>162994.48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13821940.38</v>
      </c>
      <c r="L105" s="55"/>
    </row>
    <row r="106" spans="1:11" ht="18.75" customHeight="1">
      <c r="A106" s="26" t="s">
        <v>78</v>
      </c>
      <c r="B106" s="27">
        <v>155722.93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155722.93</v>
      </c>
    </row>
    <row r="107" spans="1:11" ht="18.75" customHeight="1">
      <c r="A107" s="26" t="s">
        <v>79</v>
      </c>
      <c r="B107" s="27">
        <v>1103325.46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1103325.46</v>
      </c>
    </row>
    <row r="108" spans="1:11" ht="18.75" customHeight="1">
      <c r="A108" s="26" t="s">
        <v>80</v>
      </c>
      <c r="B108" s="41">
        <v>0</v>
      </c>
      <c r="C108" s="27">
        <f>+C97</f>
        <v>2054293.68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2054293.68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2435336.4000000004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2435336.4000000004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1249152.13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1249152.13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336559.04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336559.04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638112.07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638112.07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769966.62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769966.62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727933.82</v>
      </c>
      <c r="H115" s="41">
        <v>0</v>
      </c>
      <c r="I115" s="41">
        <v>0</v>
      </c>
      <c r="J115" s="41">
        <v>0</v>
      </c>
      <c r="K115" s="42">
        <f t="shared" si="22"/>
        <v>727933.82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58057.96</v>
      </c>
      <c r="H116" s="41">
        <v>0</v>
      </c>
      <c r="I116" s="41">
        <v>0</v>
      </c>
      <c r="J116" s="41">
        <v>0</v>
      </c>
      <c r="K116" s="42">
        <f t="shared" si="22"/>
        <v>58057.96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404991.86</v>
      </c>
      <c r="H117" s="41">
        <v>0</v>
      </c>
      <c r="I117" s="41">
        <v>0</v>
      </c>
      <c r="J117" s="41">
        <v>0</v>
      </c>
      <c r="K117" s="42">
        <f t="shared" si="22"/>
        <v>404991.86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363309.3</v>
      </c>
      <c r="H118" s="41">
        <v>0</v>
      </c>
      <c r="I118" s="41">
        <v>0</v>
      </c>
      <c r="J118" s="41">
        <v>0</v>
      </c>
      <c r="K118" s="42">
        <f t="shared" si="22"/>
        <v>363309.3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940971.82</v>
      </c>
      <c r="H119" s="41">
        <v>0</v>
      </c>
      <c r="I119" s="41">
        <v>0</v>
      </c>
      <c r="J119" s="41">
        <v>0</v>
      </c>
      <c r="K119" s="42">
        <f t="shared" si="22"/>
        <v>940971.82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468032.74</v>
      </c>
      <c r="I120" s="41">
        <v>0</v>
      </c>
      <c r="J120" s="41">
        <v>0</v>
      </c>
      <c r="K120" s="42">
        <f t="shared" si="22"/>
        <v>468032.74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842558.04</v>
      </c>
      <c r="I121" s="41">
        <v>0</v>
      </c>
      <c r="J121" s="41">
        <v>0</v>
      </c>
      <c r="K121" s="42">
        <f t="shared" si="22"/>
        <v>842558.04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501901.81</v>
      </c>
      <c r="J122" s="41">
        <v>0</v>
      </c>
      <c r="K122" s="42">
        <f t="shared" si="22"/>
        <v>501901.81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771714.7</v>
      </c>
      <c r="K123" s="45">
        <f t="shared" si="22"/>
        <v>771714.7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2014-09-17T17:57:16Z</dcterms:modified>
  <cp:category/>
  <cp:version/>
  <cp:contentType/>
  <cp:contentStatus/>
</cp:coreProperties>
</file>